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16"/>
  <workbookPr defaultThemeVersion="166925"/>
  <xr:revisionPtr revIDLastSave="8" documentId="11_E60897F41BE170836B02CE998F75CCDC64E183C8" xr6:coauthVersionLast="47" xr6:coauthVersionMax="47" xr10:uidLastSave="{E4B9EE6F-6777-485C-80D1-756C9E0F0D8E}"/>
  <bookViews>
    <workbookView xWindow="240" yWindow="105" windowWidth="14805" windowHeight="8010" xr2:uid="{00000000-000D-0000-FFFF-FFFF00000000}"/>
  </bookViews>
  <sheets>
    <sheet name="Sheet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207" i="1" l="1"/>
  <c r="AG206" i="1"/>
  <c r="AG205" i="1"/>
  <c r="AG204" i="1"/>
  <c r="AG203" i="1"/>
  <c r="AG202" i="1"/>
  <c r="AG201" i="1"/>
  <c r="AG200" i="1"/>
  <c r="AG199" i="1"/>
  <c r="AG198" i="1"/>
  <c r="AG197" i="1"/>
  <c r="AG196" i="1"/>
  <c r="AG195" i="1"/>
  <c r="AG194" i="1"/>
  <c r="AG193" i="1"/>
  <c r="AG192" i="1"/>
  <c r="AG191" i="1"/>
  <c r="AG190" i="1"/>
  <c r="AG189" i="1"/>
  <c r="AG188" i="1"/>
  <c r="AG187" i="1"/>
  <c r="AG186" i="1"/>
  <c r="AG185" i="1"/>
  <c r="AG184" i="1"/>
  <c r="AG183" i="1"/>
  <c r="AG182" i="1"/>
  <c r="AG181" i="1"/>
  <c r="AG180" i="1"/>
  <c r="AG179" i="1"/>
  <c r="AG178" i="1"/>
  <c r="AG177" i="1"/>
  <c r="AG176" i="1"/>
  <c r="AG175" i="1"/>
  <c r="AG174" i="1"/>
  <c r="AG173" i="1"/>
  <c r="AG172" i="1"/>
  <c r="AG171" i="1"/>
  <c r="AG170" i="1"/>
  <c r="AG169" i="1"/>
  <c r="AG168" i="1"/>
  <c r="AG167" i="1"/>
  <c r="AG166" i="1"/>
  <c r="AG165" i="1"/>
  <c r="AG164" i="1"/>
  <c r="AG163" i="1"/>
  <c r="AG162" i="1"/>
  <c r="AG161" i="1"/>
  <c r="AG160" i="1"/>
  <c r="AG159" i="1"/>
  <c r="AG158" i="1"/>
  <c r="AG157" i="1"/>
  <c r="AG156" i="1"/>
  <c r="AG155" i="1"/>
  <c r="AG154" i="1"/>
  <c r="AG153" i="1"/>
  <c r="AG152" i="1"/>
  <c r="AG151" i="1"/>
  <c r="AG150" i="1"/>
  <c r="AG149" i="1"/>
  <c r="AG148" i="1"/>
  <c r="AG147" i="1"/>
  <c r="AG146" i="1"/>
  <c r="AG145" i="1"/>
  <c r="AG144" i="1"/>
  <c r="AG143" i="1"/>
  <c r="AG142" i="1"/>
  <c r="AG141" i="1"/>
  <c r="AG140" i="1"/>
  <c r="AG139" i="1"/>
  <c r="AG138" i="1"/>
  <c r="AG137" i="1"/>
  <c r="AG136" i="1"/>
  <c r="AG135" i="1"/>
  <c r="AG134" i="1"/>
  <c r="AG133" i="1"/>
  <c r="AG132" i="1"/>
  <c r="AG131" i="1"/>
  <c r="AG130" i="1"/>
  <c r="AG129" i="1"/>
  <c r="AG128" i="1"/>
  <c r="AG127" i="1"/>
  <c r="AG126" i="1"/>
  <c r="AG125" i="1"/>
  <c r="AG124" i="1"/>
  <c r="AG123" i="1"/>
  <c r="AG122" i="1"/>
  <c r="AG121" i="1"/>
  <c r="AG120" i="1"/>
  <c r="AG119" i="1"/>
  <c r="AG118" i="1"/>
  <c r="AG117" i="1"/>
  <c r="AG116" i="1"/>
  <c r="AG115" i="1"/>
  <c r="AG114" i="1"/>
  <c r="AG113" i="1"/>
  <c r="AG112" i="1"/>
  <c r="AG111" i="1"/>
  <c r="AG110" i="1"/>
  <c r="AG109" i="1"/>
  <c r="AG108" i="1"/>
  <c r="AG107" i="1"/>
  <c r="AG106" i="1"/>
  <c r="AG105" i="1"/>
  <c r="AG104" i="1"/>
  <c r="AG103" i="1"/>
  <c r="AG102" i="1"/>
  <c r="AG101" i="1"/>
  <c r="AG100" i="1"/>
  <c r="AG99" i="1"/>
  <c r="AG98" i="1"/>
  <c r="AG97" i="1"/>
  <c r="AG96" i="1"/>
  <c r="AG95" i="1"/>
  <c r="AG94" i="1"/>
  <c r="AG93" i="1"/>
  <c r="AG92" i="1"/>
  <c r="AG91" i="1"/>
  <c r="AG90" i="1"/>
  <c r="AG89" i="1"/>
  <c r="AG88" i="1"/>
  <c r="AG87" i="1"/>
  <c r="AG86" i="1"/>
  <c r="AG85" i="1"/>
  <c r="AG84" i="1"/>
  <c r="AG83" i="1"/>
  <c r="AG82" i="1"/>
  <c r="AG81" i="1"/>
  <c r="AG80" i="1"/>
  <c r="AG79" i="1"/>
  <c r="AG78" i="1"/>
  <c r="AG77" i="1"/>
  <c r="AG76" i="1"/>
  <c r="AG75" i="1"/>
  <c r="AG74" i="1"/>
  <c r="AG73" i="1"/>
  <c r="AG72" i="1"/>
  <c r="AG71" i="1"/>
  <c r="AG70" i="1"/>
  <c r="AG69" i="1"/>
  <c r="AG68" i="1"/>
  <c r="AG67" i="1"/>
  <c r="AG66" i="1"/>
  <c r="AG65" i="1"/>
  <c r="AG64" i="1"/>
  <c r="AG63" i="1"/>
  <c r="AG62" i="1"/>
  <c r="AG61" i="1"/>
  <c r="AG60" i="1"/>
  <c r="AG59" i="1"/>
  <c r="AG58" i="1"/>
  <c r="AG57" i="1"/>
  <c r="AG56" i="1"/>
  <c r="AG55" i="1"/>
  <c r="AG54" i="1"/>
  <c r="AG53" i="1"/>
  <c r="AG52" i="1"/>
  <c r="AG51" i="1"/>
  <c r="AG50" i="1"/>
  <c r="AG49" i="1"/>
  <c r="AG48" i="1"/>
  <c r="AG47" i="1"/>
  <c r="AG46" i="1"/>
  <c r="AG45" i="1"/>
  <c r="AG44" i="1"/>
  <c r="AG43" i="1"/>
  <c r="AG42" i="1"/>
  <c r="AG41" i="1"/>
  <c r="AG40" i="1"/>
  <c r="AG39" i="1"/>
  <c r="AG38" i="1"/>
  <c r="AG37" i="1"/>
  <c r="AG36" i="1"/>
  <c r="AG35" i="1"/>
  <c r="AG34" i="1"/>
  <c r="AG33" i="1"/>
  <c r="AG32" i="1"/>
  <c r="AG31" i="1"/>
  <c r="AG30" i="1"/>
  <c r="AG29" i="1"/>
  <c r="AG28" i="1"/>
  <c r="AG27" i="1"/>
  <c r="AG26" i="1"/>
  <c r="AG25" i="1"/>
  <c r="AG24" i="1"/>
  <c r="AG23" i="1"/>
  <c r="AG22" i="1"/>
  <c r="AG21" i="1"/>
  <c r="AG20" i="1"/>
  <c r="AG19" i="1"/>
  <c r="AG18" i="1"/>
  <c r="AG17" i="1"/>
  <c r="AG16" i="1"/>
  <c r="AG15" i="1"/>
  <c r="AG14" i="1"/>
  <c r="AG13" i="1"/>
  <c r="AG12" i="1"/>
  <c r="AG11" i="1"/>
  <c r="AG10" i="1"/>
  <c r="AG9" i="1"/>
  <c r="AG8" i="1"/>
</calcChain>
</file>

<file path=xl/sharedStrings.xml><?xml version="1.0" encoding="utf-8"?>
<sst xmlns="http://schemas.openxmlformats.org/spreadsheetml/2006/main" count="2739" uniqueCount="1166">
  <si>
    <t>MATERIAL SCIENCE</t>
  </si>
  <si>
    <t>TOP 200 TITLES</t>
  </si>
  <si>
    <t>title_id</t>
  </si>
  <si>
    <t>eBook ISBN</t>
  </si>
  <si>
    <t>HB ISBN</t>
  </si>
  <si>
    <t>PB ISBN</t>
  </si>
  <si>
    <t>textbook</t>
  </si>
  <si>
    <t>title</t>
  </si>
  <si>
    <t>subtitle</t>
  </si>
  <si>
    <t>author</t>
  </si>
  <si>
    <t>editor</t>
  </si>
  <si>
    <t>edition</t>
  </si>
  <si>
    <t>series title</t>
  </si>
  <si>
    <t>volume</t>
  </si>
  <si>
    <t>imprint/publisher</t>
  </si>
  <si>
    <t>pub date</t>
  </si>
  <si>
    <t>copyright
year</t>
  </si>
  <si>
    <t>status</t>
  </si>
  <si>
    <t>pages</t>
  </si>
  <si>
    <t>illustrations</t>
  </si>
  <si>
    <t>weight</t>
  </si>
  <si>
    <t>size (in cm)</t>
  </si>
  <si>
    <t>subject area</t>
  </si>
  <si>
    <t>Subject area level 2</t>
  </si>
  <si>
    <t>Subject area level 3</t>
  </si>
  <si>
    <t>classification BISAC</t>
  </si>
  <si>
    <t>readership</t>
  </si>
  <si>
    <t>description</t>
  </si>
  <si>
    <t>contents</t>
  </si>
  <si>
    <t>reviews</t>
  </si>
  <si>
    <t>author description</t>
  </si>
  <si>
    <t>eBook price</t>
  </si>
  <si>
    <t>HB price</t>
  </si>
  <si>
    <t>PB price</t>
  </si>
  <si>
    <t>Link to website</t>
  </si>
  <si>
    <t>OpenAccess</t>
  </si>
  <si>
    <t>POD</t>
  </si>
  <si>
    <t>Topological Insulators and Topological Superconductors</t>
  </si>
  <si>
    <t>Bernevig, B. Andrei</t>
  </si>
  <si>
    <t>Princeton University Press</t>
  </si>
  <si>
    <t>Available</t>
  </si>
  <si>
    <t>Materials Sciences</t>
  </si>
  <si>
    <t>Condensed and Soft Matter</t>
  </si>
  <si>
    <t xml:space="preserve"> SCI021000 SCIENCE / Physics / Electricity; SCI038000 SCIENCE / Physics / Magnetism; SCI077000 SCIENCE / Physics / Condensed Matter</t>
  </si>
  <si>
    <t>This graduate-level textbook is the first pedagogical synthesis of the field of topological insulators and superconductors, one of the most exciting areas of research in condensed matter physics. Presenting the latest developments, while providing all the calculations necessary for a self-contained and complete description of the discipline, it is ideal for graduate students and researchers preparing to work in this area, and it will be an essential reference both within and outside the classroom.  The book begins with simple concepts such as Berry phases, Dirac fermions, Hall conductance and its link to topology, and the Hofstadter problem of lattice electrons in a magnetic field. It moves on to explain topological phases of matter such as Chern insulators, two- and three-dimensional topological insulators, and Majorana p-wave wires. Additionally, the book covers zero modes on vortices in topological superconductors, time-reversal topological superconductors, and topological responses/field theory and topological indices. The book also analyzes recent topics in condensed matter theory and concludes by surveying active subfields of research such as insulators with point-group symmetries and the stability of topological semimetals. Problems at the end of each chapter offer opportunities to test knowledge and engage with frontier research issues. Topological Insulators and Topological Superconductors will provide graduate students and researchers with the physical understanding and mathematical tools needed to embark on research in this rapidly evolving field.</t>
  </si>
  <si>
    <t>The book . . . may be extremely useful to both graduate students and more senior researchers.---Vicentiu D. Radulescu, Zentralblatt MATH This book gives the first comprehensive introduction to the theory of topological insulators and superconductors—an exciting new field in condensed matter physics. The authors contributed to the discovery of the first topological insulator HgTe, and now present a readable account accessible to most graduate students. —Shoucheng Zhang, Stanford University Topological Insulators and Topological Superconductors deals with a very exciting subject that has become the focus of research in recent years. Bernevig and Hughes have made some of the most important theoretical contributions to this young field and this timely volume will have significant staying power. It will be of great interest to condensed matter physicists, high energy and string theorists, and mathematicians. —Eduardo Fradkin, University of Illinois, Urbana-Champaign This book presents an array of increasingly complicated problems centered around the idea of the topology of a band in k-space and the theorem that the Chern number determines the Hall effect. It will be invaluable to those who are in tune with the conceptual structure of modern band theory as reconfigured by Haldane and his fellow travelers. —Philip W. Anderson, Nobel Laureate in Physics One of the most exciting developments in condensed matter physics over the last seven or eight years has been the topic of topological insulators and superconductors. The present book, by one of the original pioneers in this area, is a very up-to-date and comprehensive introduction to the theory of these systems. It will be extremely useful to both graduate students and more senior researchers. —Anthony J. Leggett, University of Illinois, Urbana-Champaign This excellent book introduces a relatively new topic in condensed matter physics. The material is we</t>
  </si>
  <si>
    <t>B. Andrei Bernevig is the Eugene and Mary Wigner Assistant Professor of Theoretical Physics at Princeton University. Taylor L. Hughes is an assistant professor in the condensed matter theory group at the University of Illinois, Urbana-Champaign.</t>
  </si>
  <si>
    <t>N</t>
  </si>
  <si>
    <t>Textbook</t>
  </si>
  <si>
    <t>Data Science in Chemistry</t>
  </si>
  <si>
    <t>Artificial Intelligence, Big Data, Chemometrics and Quantum Computing with Jupyter</t>
  </si>
  <si>
    <t>Gressling, Thorsten</t>
  </si>
  <si>
    <t>De Gruyter Textbook</t>
  </si>
  <si>
    <t>De Gruyter</t>
  </si>
  <si>
    <t>Artificial Intelligence</t>
  </si>
  <si>
    <t xml:space="preserve"> COM004000 COMPUTERS / Intelligence (AI) &amp; Semantics; COM018000 COMPUTERS / Data Processing; COM079000 COMPUTERS / Social Aspects / General; SCI013050 SCIENCE / Chemistry / Physical &amp; Theoretical; SCI013070 SCIENCE / Chemistry / Computational &amp; Molecular Modeling; TEC009010 Technology &amp; Engineering / Chemical &amp; Biochemical; TEC027000 Technology &amp; Engineering / Nanotechnology &amp; MEMS</t>
  </si>
  <si>
    <t>College/higher education</t>
  </si>
  <si>
    <t>The ever-growing wealth of information has led to the emergence of a fourth paradigm of science. This new field of activity – data science – includes computer science, mathematics and a given specialist domain. This book focuses on chemistry, explaining how to use data science for deep insights and take chemical research and engineering to the next level. It covers modern aspects like Big Data, Artificial Intelligence and Quantum computing.</t>
  </si>
  <si>
    <t>Dr. Thorsten Gressling, Berlin, Germany.</t>
  </si>
  <si>
    <t>Ninth European Powder Diffraction Conference</t>
  </si>
  <si>
    <t>Prague, September 2-5, 2004</t>
  </si>
  <si>
    <t>Zeitschrift für Kristallographie / Supplemente</t>
  </si>
  <si>
    <t>23</t>
  </si>
  <si>
    <t>Oldenbourg Wissenschaftsverlag</t>
  </si>
  <si>
    <t>Crystallography</t>
  </si>
  <si>
    <t xml:space="preserve"> SCI013030 SCIENCE / Chemistry / Inorganic; SCI032000 SCIENCE / Physics / Geophysics; SCI077000 SCIENCE / Physics / Condensed Matter; TEC021000 Technology &amp; Engineering / Materials Science / General</t>
  </si>
  <si>
    <t>Zeitschrift für Kristallographie. Supplement Volume 23 presents the complete Proceedings of all contributions to the IX European Powder Diffraction Conference in Prague 2004:   Method Development and Application Instrumental Software Development Materials Supplement Series of Zeitschrift für Kristallographie publishes Proceedings and Abstracts of international conferences on the interdisciplinary field of crystallography.</t>
  </si>
  <si>
    <t>Open Access</t>
  </si>
  <si>
    <t>Polymer Surface Characterization</t>
  </si>
  <si>
    <t>Sabbatini, Luigia</t>
  </si>
  <si>
    <t>56</t>
  </si>
  <si>
    <t>Thin Films, Surfaces and Interfaces</t>
  </si>
  <si>
    <t xml:space="preserve"> SCI013050 SCIENCE / Chemistry / Physical &amp; Theoretical; TEC009010 Technology &amp; Engineering / Chemical &amp; Biochemical; TEC021000 Technology &amp; Engineering / Materials Science / General; TEC055000 Technology &amp; Engineering / Textiles &amp; Polymers</t>
  </si>
  <si>
    <t>This book provides a comprehensive approach to the surface analysis of polymers of technological interest by means of modern analytical techniques. Case studies are critically discussed by experts in the field. This book is aimed at graduate students but also at newcomers to the field of surface characterization and chemical analysis but also generally interested in polymeric materials.</t>
  </si>
  <si>
    <t>Luigia Sabbatini, Universita degli Studii di Bari Aldo Moro, Bari, Italy.</t>
  </si>
  <si>
    <t>Tenth European Powder Diffraction Conference</t>
  </si>
  <si>
    <t>Geneva, September 1-4, 2006</t>
  </si>
  <si>
    <t>26</t>
  </si>
  <si>
    <t>Zeitschrift für Kristallographie. Supplement Volume 26 presents the complete Proceedings of all contributions to the X European Powder Diffraction Conference in Geneva 2006:   Method Development and Application Instrumental Software Development Materials Supplement Series of Zeitschrift für Kristallographie publishes Proceedings and Abstracts of international conferences on the interdisciplinary field of crystallography.</t>
  </si>
  <si>
    <t>Snow Crystals</t>
  </si>
  <si>
    <t>A Case Study in Spontaneous Structure Formation</t>
  </si>
  <si>
    <t>Libbrecht, Kenneth G.</t>
  </si>
  <si>
    <t xml:space="preserve"> SCI050000 SCIENCE / Nanoscience; SCI055000 SCIENCE / Physics / General; SCI077000 SCIENCE / Physics / Condensed Matter</t>
  </si>
  <si>
    <t>A definitive new investigation of the science of snowflakes by the world’s leading expertA snowflake’s sophisticated symmetry emerges when crystalline ice grows from water vapor within the winter clouds. While certain iconic snowflake shapes are visually familiar to us, microscopic close-ups of falling snow reveal a rich menagerie of lesser-known forms, including slender needle clusters, hollow columns, bullet rosettes, triangular crystals, and exotic capped columns. What explains the myriad and unusual structures of snowflakes that materialize under different atmospheric conditions? In Snow Crystals, Kenneth Libbrecht delves into the science of snowflakes, examining why ice crystals grow the way they do, how patterns emerge, and what they illuminate about the fundamental physics of crystal growth, structure formation, and self-assembly.Libbrecht—the world’s foremost expert on snowflakes—describes the full range of physical processes underlying their occurrence. He explores such topics as the centuries-long development of snow crystal science, the crystalline structure of ice, molecular dynamics at the ice surface, diffusion-limited growth, surface attachment kinetics, computational models of snow crystal growth, laboratory techniques for creating and studying snow crystals, different types of natural snowflakes, and photographing snow crystals. Throughout, Libbrecht’s extensive detailed discussions are accompanied by hundreds of beautiful full-color images.From the molecular dynamics of surface premelting to the aerodynamics of falling snow, Snow Crystals chronicles the continuing quest to fully understand this fascinating phenomenon.</t>
  </si>
  <si>
    <t xml:space="preserve"> Although there are some general books on ice physics and crystal growth, there is not a great deal of work dedicated exclusively to examining the snowflake and snow crystal. This useful addition to the literature will be read and enjoyed, and people coming into the field will learn a lot from it. —Julyan Cartwright, Spanish National Research Council (CSIC) This tour de force is a comprehensive examination of the physics and beauty behind the incredible emergent richness of snowflakes. Filled with striking photographs, Snow Crystals presents a broad view that is interesting and pedagogically useful. I know of no other book quite like it. —Douglas Natelson, Rice University</t>
  </si>
  <si>
    <t>Kenneth G. Libbrecht is professor of physics at the California Institute of Technology. His many books include The Snowflake: Winter’s Secret Beauty.</t>
  </si>
  <si>
    <t>Power-to-Gas</t>
  </si>
  <si>
    <t>Renewable Hydrogen Economy for the Energy Transition</t>
  </si>
  <si>
    <t>Boudellal, Méziane</t>
  </si>
  <si>
    <t xml:space="preserve">Materials for Energy </t>
  </si>
  <si>
    <t xml:space="preserve"> SCI013050 SCIENCE / Chemistry / Physical &amp; Theoretical; SCI024000 SCIENCE / Energy; TEC021000 Technology &amp; Engineering / Materials Science / General</t>
  </si>
  <si>
    <t>With the development of renewable electricity and the expected important surpluses of production, how can the use of hydrogen improve the green energy portfolio? Power-to-Gas covers the production of hydrogen through electrolysis and its storage or conversion in another form (gas, chemicals or fuels). It emphasises the need for new technologies with global energy consumption, markets, and logistics concepts. Pilot projects around the world are discussed as well as how policy and economics influence the real use of these energy harvesting and conversion technologies.</t>
  </si>
  <si>
    <t>Mèziane Boudellal, Balma, France.</t>
  </si>
  <si>
    <t>Eleventh European Powder Diffraction Conference</t>
  </si>
  <si>
    <t>Warsaw, September 19-22, 2008</t>
  </si>
  <si>
    <t>30</t>
  </si>
  <si>
    <t>Materials Characterization and Properties</t>
  </si>
  <si>
    <t xml:space="preserve"> SCI032000 SCIENCE / Physics / Geophysics; TEC021000 Technology &amp; Engineering / Materials Science / General</t>
  </si>
  <si>
    <t>Zeitschrift für Kristallographie. Supplement Volume 30 presents the complete Proceedings of all contributions to the XI European Powder Diffraction Conference in Warsaw 2008:   Method Development and Application Instrumental Software Development Materials Supplement Series of Zeitschrift für Kristallographie publishes Proceedings and Abstracts of international conferences on the interdisciplinary field of crystallography.</t>
  </si>
  <si>
    <t>Utilization of Hydrogen for Sustainable Energy and Fuels</t>
  </si>
  <si>
    <t>Van de Voorde, Marcel</t>
  </si>
  <si>
    <t>Energy, Environment and New Materials</t>
  </si>
  <si>
    <t>Volume 3</t>
  </si>
  <si>
    <t xml:space="preserve"> SCI013050 SCIENCE / Chemistry / Physical &amp; Theoretical; SCI013100 SCIENCE / Chemistry / Electrochemistry; SCI024000 SCIENCE / Energy; SCI050000 SCIENCE / Nanoscience; TEC009010 Technology &amp; Engineering / Chemical &amp; Biochemical; TEC021000 Technology &amp; Engineering / Materials Science / General</t>
  </si>
  <si>
    <t>Carbon neutral hydrogen technologies play a role in preventing climate change and will have many applications in the growing hydrogen economy. This book deals with an overview of the applications of hydrogen utilization as it relates to the technologies that would be able to run on hydrogen (eg. fuel cell cars). Ideal for researchers, engineers, and advanced students of materials science, chemistry, industrial chemistry, and physics.</t>
  </si>
  <si>
    <t>Marcel Van de Voorde, University of Technology in Delft, Netherlands.</t>
  </si>
  <si>
    <t>Additive Manufacturing</t>
  </si>
  <si>
    <t>Science and Technology</t>
  </si>
  <si>
    <t>Celik, Emrah</t>
  </si>
  <si>
    <t>Materials Processing</t>
  </si>
  <si>
    <t xml:space="preserve"> SCI003000 SCIENCE / Applied Sciences; SCI013060 SCIENCE / Chemistry / Industrial &amp; Technical; SCI097000 SCIENCE / Physics / Polymer; TEC021000 Technology &amp; Engineering / Materials Science / General; TEC055000 Technology &amp; Engineering / Textiles &amp; Polymers</t>
  </si>
  <si>
    <t>This book covers additive manufacturing of polymers, metals, ceramics, fiber reinforced polymer composites, energy harvesting materials, and biomaterials. Hybrid manufacturing is discussed. Topology optimization methodology is described and finite element software examples are provided. The book is ideal for graduate students and career starters in the industry.</t>
  </si>
  <si>
    <t>Emrah Celik, University of Miami, USA.</t>
  </si>
  <si>
    <t>Electrochemical Energy Storage</t>
  </si>
  <si>
    <t>Physics and Chemistry of Batteries</t>
  </si>
  <si>
    <t>Job, Reinhart</t>
  </si>
  <si>
    <t>4570</t>
  </si>
  <si>
    <t xml:space="preserve"> SCI003000 SCIENCE / Applied Sciences; SCI013050 SCIENCE / Chemistry / Physical &amp; Theoretical; SCI024000 SCIENCE / Energy; SCI053000 SCIENCE / Physics / Optics &amp; Light; SCI065000 SCIENCE / Mechanics / Thermodynamics</t>
  </si>
  <si>
    <t>Starting from physical and electrochemical foundations, this textbook explains working principles of energy storage devices. After a history of galvanic cells, different types of primary, secondary and flow cells as well as fuel cells and supercapacitors are covered. An emphasis lies on the general setup and mechanisms behind those devices to enable easy understanding for students from all technical and natural science disciplines.</t>
  </si>
  <si>
    <t>Reinhart Job, Münster University of Applied Sciences, Germany.</t>
  </si>
  <si>
    <t>Nanocellulose</t>
  </si>
  <si>
    <t>From Nature to High Performance Tailored Materials</t>
  </si>
  <si>
    <t>Dufresne, Alain</t>
  </si>
  <si>
    <t>Polymers</t>
  </si>
  <si>
    <t xml:space="preserve"> SCI010000 SCIENCE / Biotechnology; SCI013000 SCIENCE / Chemistry / General; SCI013040 SCIENCE / Chemistry / Organic; SCI013060 SCIENCE / Chemistry / Industrial &amp; Technical; SCI050000 SCIENCE / Nanoscience; TEC009000 Technology &amp; Engineering / Engineering (General); TEC009010 Technology &amp; Engineering / Chemical &amp; Biochemical; TEC055000 Technology &amp; Engineering / Textiles &amp; Polymers</t>
  </si>
  <si>
    <t>This specialist monograph provides an overview of the recent research on the fundamental and applied properties of nanoparticles extracted from cellulose, the most abundant polymer on the planet and an essential renewable resource. The author pioneered the use of cellulose nanoparticles (cellulose nanocrystals or whiskers and cellulose microfibrils) in nanocomposite applications. The book combines a general introduction to cellulose and basic techniques with more advanced chapters on specific properties and applications of nanocellulose.</t>
  </si>
  <si>
    <t xml:space="preserve"> All in all, the book provides an indispensable resource for the growing number of scientists and engineers interested in the preparation and applications of nanocellulose. Derek Gray, McGill University</t>
  </si>
  <si>
    <t>Alain Dufresne, Grenoble Institute of Technology, Saint Martin d'Hères, France.</t>
  </si>
  <si>
    <t>Chemical Energy Storage</t>
  </si>
  <si>
    <t>Schlögl, Robert</t>
  </si>
  <si>
    <t xml:space="preserve"> POL024000 POLITICAL SCIENCE / Public Policy / Economic Policy; SCI003000 SCIENCE / Applied Sciences; SCI013000 SCIENCE / Chemistry / General; SCI024000 SCIENCE / Energy; SCI050000 SCIENCE / Nanoscience; SCI092000 SCIENCE / Global Warming &amp; Climate Change; TEC021000 Technology &amp; Engineering / Materials Science / General; TEC031000 Technology &amp; Engineering / Power Resources / General; TEC031010 Technology &amp; Engineering / Power Resources / Alternative &amp; Renewable; TEC031020 Technology &amp; Engineering / Power Resources / Electrical</t>
  </si>
  <si>
    <t>The 2nd Edition of Chemical Energy Storage expands greatly on the original by including an update to the materials and technologies first discussed. New chapters devoted to the impact of law, society, and region-specific policy on the types of chemical energy storage that are chosen for a particular area. This book is written by the top authors in their fields and is ideal for rearchers and students alike.</t>
  </si>
  <si>
    <t>Robert Schlögl, Fritz Haber Institute of the Max Planck Society, Berlin, Germany.</t>
  </si>
  <si>
    <t>Advanced Materials</t>
  </si>
  <si>
    <t>van de Ven, Theodorus / Soldera, Armand</t>
  </si>
  <si>
    <t>Functional and Smart Materials</t>
  </si>
  <si>
    <t xml:space="preserve"> SCI003000 SCIENCE / Applied Sciences; SCI013040 SCIENCE / Chemistry / Organic; SCI024000 SCIENCE / Energy; SCI050000 SCIENCE / Nanoscience; TEC021000 Technology &amp; Engineering / Materials Science / General; TEC027000 Technology &amp; Engineering / Nanotechnology &amp; MEMS</t>
  </si>
  <si>
    <t>Advanced Materials gives an unique insight into the specialized materials that are required to run our modern society. Provided within are the fundamental theories and applications of advanced materials for metals, glasses, polymers, composites, and nanomaterials. This book is ideal for scientists and engineers of materials science, chemistry, physics, and engineering, and students of these disciplines.</t>
  </si>
  <si>
    <t>Theo van de Ven, McGill University, Canada.  Armand Soldera, Unveristy of Sherbrooke, Canada.</t>
  </si>
  <si>
    <t>Hydrogen Production and Energy Transition</t>
  </si>
  <si>
    <t>Volume 1</t>
  </si>
  <si>
    <t>Carbon neutral hydrogen technologies play a role in preventing climate change and therefore maximizing production of hydrogen in a clean efficient manner is critical to the hydrogen economy. This book deals with the theory and technologies needed for hydrogen production including from algae, solar, and many other areas. Ideal for researchers, engineers, and advanced students of materials science, chemistry, industrial chemistry, and physics.</t>
  </si>
  <si>
    <t>Micro-Raman Spectroscopy</t>
  </si>
  <si>
    <t>Theory and Application</t>
  </si>
  <si>
    <t>Popp, Jürgen / Mayerhöfer, Thomas</t>
  </si>
  <si>
    <t xml:space="preserve"> SCI003000 SCIENCE / Applied Sciences; SCI013000 SCIENCE / Chemistry / General; SCI047000 SCIENCE / Microscopes &amp; Microscopy; SCI055000 SCIENCE / Physics / General; SCI076000 SCIENCE / Scientific Instruments; SCI078000 SCIENCE / Spectroscopy &amp; Spectrum Analysis; TEC019000 Technology &amp; Engineering / Lasers &amp; Photonics; TEC021000 Technology &amp; Engineering / Materials Science / General</t>
  </si>
  <si>
    <t>Micro-Raman Spectroscopy introduces readers to the theory and application of Raman microscopy. Raman microscopy is used to study the chemical signature of samples with little preperation in a non-destructive manner. An easy to use technique with ever increasing technological advances, Micro-Raman has significant application for researchers in the fields of materials science, medicine, pharmaceuticals, and chemistry.</t>
  </si>
  <si>
    <t>Jürgen Popp, Leibniz Institute of Photonic Technology, Jena, DE.</t>
  </si>
  <si>
    <t>Frontiers in Optics and Photonics</t>
  </si>
  <si>
    <t>Capasso, Federico / Couwenberg, Dennis</t>
  </si>
  <si>
    <t>De Gruyter Reference</t>
  </si>
  <si>
    <t>Electronic and Optical Materials</t>
  </si>
  <si>
    <t xml:space="preserve"> SCI000000 SCIENCE / General; SCI003000 SCIENCE / Applied Sciences; SCI053000 SCIENCE / Physics / Optics &amp; Light; TEC007000 Technology &amp; Engineering / Electrical; TEC021000 Technology &amp; Engineering / Materials Science / General</t>
  </si>
  <si>
    <t>This book provides a cutting-edge research overview on the latest developments in the field of Optics and Photonics. All chapters are authored by the pioneers in their field and will cover the developments in Quantum Photonics, Optical properties of 2D Materials, Optical Sensors, Organic Opto-electronics, Nanophotonics, Metamaterials, Plasmonics, Quantum Cascade lasers, LEDs, Biophotonics and biomedical photonics and spectroscopy.</t>
  </si>
  <si>
    <t>Federico Capasso, Harvard John A. Paulson School, Cambridge, USA Dennis Couwenberg, ScienceWise Publishing, Amsterdam, The Netherlands.</t>
  </si>
  <si>
    <t>Hydrogen Storage for Sustainability</t>
  </si>
  <si>
    <t>Volume 2</t>
  </si>
  <si>
    <t>Carbon neutral hydrogen technologies play a role in preventing climate change and the capacity to store and transport hydrogen will be critical in the growing hydrogen economy. This book focuses on new developments of hydrogen storage technologies and deals with an overview of the materials and science necessary for storing hydrogen with great attention to the synthesis, kinetics, and thermodynamics of new advanced materials e.a. porous carbon and nanomaterials. Ideal book for students of materials science, chemistry, physics for researchers, chemical- and mechanical engineers, for industrialists, policymakers, safety agencies and governments.</t>
  </si>
  <si>
    <t>Modern Powder Diffraction</t>
  </si>
  <si>
    <t>Bish, David L. / Post, Jeffrey E.</t>
  </si>
  <si>
    <t>Reviews in Mineralogy &amp; Geochemistry</t>
  </si>
  <si>
    <t>20</t>
  </si>
  <si>
    <t xml:space="preserve">Geology and Mineralogy </t>
  </si>
  <si>
    <t xml:space="preserve"> SCI031000 SCIENCE / Earth Sciences / Geology; SCI048000 SCIENCE / Earth Sciences / Mineralogy</t>
  </si>
  <si>
    <t>Volume 20 of Reviews in Mineralogy attempted to: (1) provide examples illustrating the state-of-the-art in powder diffraction, with emphasis on applications to geological materials (2) describe how to obtain high-quality powder diffraction data and (3) show how to extract maximum information from available data.  In particular, the nonambient experiments are examples of some of the new and exciting areas of study using powder diffraction, and the interested reader is directed to the rapidly growing number of published papers on these subjects. Powder diffraction has evolved to a point where considerable information can be obtained from ug-sized samples, where detection limits are in the hundreds of ppm range, and where useful data can be obtained in milliseconds to microseconds. We hope that the information in this volume will increase the reader's access to the considerable amount of information contained in typical diffraction data.</t>
  </si>
  <si>
    <t>David L. Bish, Los Alamos, New Mexico, USA and Jeffrey E. Post, Washington, District of Columbia, USA.</t>
  </si>
  <si>
    <t>Advanced Ceramics and Applications</t>
  </si>
  <si>
    <t>Mitic, Vojislav V. / Gadow, Rainer</t>
  </si>
  <si>
    <t>Ceramics and Glass</t>
  </si>
  <si>
    <t xml:space="preserve"> SCI013030 SCIENCE / Chemistry / Inorganic; SCI016000 SCIENCE / Physics / Crystallography; TEC021000 Technology &amp; Engineering / Materials Science / General; TEC021010 Technology &amp; Engineering / Materials Science / Ceramics</t>
  </si>
  <si>
    <t>New ceramic materials are highly appreciated due to their manifold features including mechanical properties, environmental uses, energy applications and many more. This work presents the latest research development and covers a broad range of topics from stabilized zirconia ceramics with enhanced functional properties to ceramic components in medical/biological applications.</t>
  </si>
  <si>
    <t>Rainer Gadow, U Stuttgart, Germany, Vojislav V. Mitic, U Nis, Serbia.</t>
  </si>
  <si>
    <t>Chemical Analysis in Cultural Heritage</t>
  </si>
  <si>
    <t>Sabbatini, Luigia / van der Werf, Inez Dorothé</t>
  </si>
  <si>
    <t xml:space="preserve"> SCI010000 SCIENCE / Biotechnology; SCI013010 SCIENCE / Chemistry / Analytic; SCI043000 SCIENCE / Research &amp; Methodology; SCI050000 SCIENCE / Nanoscience; TEC009010 Technology &amp; Engineering / Chemical &amp; Biochemical; TEC018000 Technology &amp; Engineering / Industrial Technology; TEC021000 Technology &amp; Engineering / Materials Science / General; TEC027000 Technology &amp; Engineering / Nanotechnology &amp; MEMS; TEC055000 Technology &amp; Engineering / Textiles &amp; Polymers</t>
  </si>
  <si>
    <t>Chemical Analysis provides non invasive and micro-analytical techniques for the investigation of cultural heritage materials. The tools and techniques, discussed by experts in the field, are of universal, sensitive and multi-component nature.</t>
  </si>
  <si>
    <t xml:space="preserve"> The book is addressed to scientist and PhD students working with cultural heritagescience. It provides general overview of the instrumentalmethodology and usefulness of selected techniques in studies of variable artefacts. The text might be of interestto all specialists collaborating with scientists on multidisciplinaryprojects devoted to investigations of culturalheritage objects. [...] The book promotes openness to various analytical solutions, which isworth recommending.  Barbara Wagner in: Analytical and Bioanalytical Chemistry, 412/2020, 7047–7048</t>
  </si>
  <si>
    <t>Luigia Sabbatini, Inez D. van der Werf, University of Bari Aldo Moro, Italy</t>
  </si>
  <si>
    <t>Chemical Weathering Rates of Silicate Minerals</t>
  </si>
  <si>
    <t>White, Arthur F. / Brantley, Susan L.</t>
  </si>
  <si>
    <t>31</t>
  </si>
  <si>
    <t>Volume 31 of Reviews in Mineralogy reviews current thinking on the fundamental processes that control chemical weathering of silicates, including the physical chemistry of reactions at mineral surfaces, the role of experimental design in isolating and quantifying these reactions, and the complex roles that water chemistry, hydrology, biology, and climate play in weathering of natural systems. The chapters in this volume are arranged to parallel this order of development from theoretical considerations to experimental studies to characterization of natural systems. Secondly, the book is meant to serve as a reference from which researchers can readily retrieve quantitative weathering rate data for specific minerals under detailed experimental controls or for natural weathering conditions. Toward this objective, the authors were encouraged to tabulate available weathering rate data for their specific topics. Finally this volume serves as a forum in which suggestions and speculations concerning the direction of future weathering research are discussed.</t>
  </si>
  <si>
    <t>Arthur F. White, Menlo Park, California, USA and Susan L. Brantley, University Park, Pennsylvania, USA.</t>
  </si>
  <si>
    <t>Electrochemical Energy Systems</t>
  </si>
  <si>
    <t>Foundations, Energy Storage and Conversion</t>
  </si>
  <si>
    <t>Braun, Artur</t>
  </si>
  <si>
    <t>De Gruyter STEM</t>
  </si>
  <si>
    <t xml:space="preserve"> SCI013050 SCIENCE / Chemistry / Physical &amp; Theoretical; SCI024000 SCIENCE / Energy; SCI053000 SCIENCE / Physics / Optics &amp; Light; TEC021000 Technology &amp; Engineering / Materials Science / General</t>
  </si>
  <si>
    <t>This book is for anyone interested in renewable energy for a sustainable future of mankind. Batteries, fuel cells, capacitors, electrolyzers and solar cells are explained at the molecular level and at the power plant level, in their historical development, in their economical and political impact, and social change. Cases from geophysics and astronomy show that electrochemistry is not confined to the small scale. Examples are shown and exercised.</t>
  </si>
  <si>
    <t xml:space="preserve"> Dieses Buch ist informativ für alle, die an den Problemen erneuerbarer Energie für eine nachhaltige Entwicklung der Menschheit interessiert sind, besonders eignet es sich für Studenten aller Fachrichtungen. In: Galvanotechnik 9 (2019), 2-3</t>
  </si>
  <si>
    <t>Dr. Artur Braun, Empa, Dübendorf, Switzerland.</t>
  </si>
  <si>
    <t>3D Printing with Light</t>
  </si>
  <si>
    <t>Xiao, Pu / Zhang, Jing</t>
  </si>
  <si>
    <t xml:space="preserve"> SCI003000 SCIENCE / Applied Sciences; SCI013050 SCIENCE / Chemistry / Physical &amp; Theoretical; SCI013060 SCIENCE / Chemistry / Industrial &amp; Technical; TEC009010 Technology &amp; Engineering / Chemical &amp; Biochemical; TEC021000 Technology &amp; Engineering / Materials Science / General</t>
  </si>
  <si>
    <t>The book introduces fundamentals of 3D printing with light, photoinitiating system for 3D printing as well as resins. Plenty of applications, trends and prospects are also discussed, which make the book an essential reference for both scientists and industrial engineers in the research fields of photochemistry, polymer chemistry, rapid prototyping and photopolymerization.</t>
  </si>
  <si>
    <t>Pu Xiao, Australian National University, Australia, and Jing Zhang, Monash University, Australia.</t>
  </si>
  <si>
    <t>Materials in Environmental Engineering</t>
  </si>
  <si>
    <t>Proceedings of the 4th Annual International Conference on Materials Science and Environmental Engineering</t>
  </si>
  <si>
    <t>Haeri, Hadi</t>
  </si>
  <si>
    <t>De Gruyter Proceedings</t>
  </si>
  <si>
    <t>21x29,7</t>
  </si>
  <si>
    <t xml:space="preserve"> SCI013080 SCIENCE / Chemistry / Environmental (see also Environmental Science); SCI026000 SCIENCE / Environmental Science (see also Chemistry / Environmental); TEC009010 Technology &amp; Engineering / Chemical &amp; Biochemical; TEC021000 Technology &amp; Engineering / Materials Science / General</t>
  </si>
  <si>
    <t>This contains selected and peer-reviewed papers from the 4th Annual International Conference on Material Science and Environmental Engineering (MSEE), December 16-18 2016, in Chengdu, China. Interactions of building materials, biomaterials, energy materials and nanomaterials with surrounding environment are discussed. With abundant case studies, it is of interests to material scientists and environmental engineers.</t>
  </si>
  <si>
    <t>Table of Content:Chapter 1 Chemical MaterialsChapter 2 Metal Materials and AlloysChapter 3 Electronic MaterialsChapter 4 Nano-Scale and Amorphous MaterialsChapter 5 Biomaterials and HealthcareChapter 6 Mechanical Materials and EngineeringChapter 7 Structural Materials and Civil EngineeringChapter 8 Environment Protection and Sustainable Development</t>
  </si>
  <si>
    <t>Hadi Haeri, Sharif University of Technology, Tehran, Islamic Republic of Iran</t>
  </si>
  <si>
    <t>Cementitious Materials</t>
  </si>
  <si>
    <t>Composition, Properties, Application</t>
  </si>
  <si>
    <t>Pöllmann, Herbert</t>
  </si>
  <si>
    <t xml:space="preserve"> SCI013030 SCIENCE / Chemistry / Inorganic; SCI031000 SCIENCE / Earth Sciences / Geology; SCI048000 SCIENCE / Earth Sciences / Mineralogy; TEC021000 Technology &amp; Engineering / Materials Science / General</t>
  </si>
  <si>
    <t>Aside from water the materials which are used by mankind in highest quantities arecementitious materials and concrete. This book shows how the quality of the technical product depends on mineral phases and their reactions during the hydration and strengthening process. Additives and admixtures infl uence the course of hydration and the properties. Options of reducing the CO2-production in cementitious materials are presented and numerous examples of unhydrous and hydrous phases and their formation conditions are discussed.   This editorial work consists of four parts including cement composition and hydration, Special cement and binder mineral phases, Cementitious and binder materials, and Measurement and properties. Every part contains different contributions and covers a broad range within the area.   ContentsPart I: Cement composition and hydrationDiffraction and crystallography applied to anhydrous cementsDiffraction and crystallography applied to hydrating cementsSynthesis of highly reactive pure cement phasesThermodynamic modelling of cement hydration: Portland cements – blended cements – calcium sulfoaluminate cements  Part II: Special cement and binder mineral phasesRole of hydrotalcite-type layered double hydroxides in delayed pozzolanic reactions and their bearing on mortar datingSetting control of CAC by substituted acetic acids and crystal structures of their calcium saltsCrystallography and crystal chemistry of AFm phases related to cement chemistry   Part III: Cementitious and binder materialsChemistry, design and application of hybrid alkali activated bindersBinding materials based on calcium sulphatesMagnesia building material (Sorel cement) – from basics to applicationNew CO2-reduced cementitious systemsComposition and properties of ternary binders   Part IV: Measurement and propertiesCharacteriz</t>
  </si>
  <si>
    <t xml:space="preserve"> The present book delivers deep and clear information about the anhydrous and hydrated cement component, their hydration reactions, and special mineral phases as the product of clinker hydration with and without supplementary cementitious materials. This makes it a useful source for scientists and experts in the field of cement and building material chemistry. M. Rezvani in: Chem. Ing. Tech. 91.3 (2019), 363</t>
  </si>
  <si>
    <t>Herbert Pöllmann, Institut für Geowisenschaften und Geographie, Martin-Luther-Universität Halle-Wittenberg, Germany.</t>
  </si>
  <si>
    <t>Geochemistry and Mineralogy of Rare Earth Elements</t>
  </si>
  <si>
    <t>Lipin, Bruce R. / McKay, G.A.</t>
  </si>
  <si>
    <t>21</t>
  </si>
  <si>
    <t xml:space="preserve"> SCI031000 SCIENCE / Earth Sciences / Geology; SCI048000 SCIENCE / Earth Sciences / Mineralogy; TEC021000 Technology &amp; Engineering / Materials Science / General</t>
  </si>
  <si>
    <t>Volume 21 of Reviews in Mineralogy treats a short course on the rare earth elements to about 80 participants in San Francisco, California, December 1-3, 1989, just prior to the fall meeting of the American Geophysical Union.   Contents:Cosmochemistry of the Rare Earth Elements: Condensation and Evaporation ProcessesRadiogenic Isotope Geochemistry of Rare Earth ElementsPartitioning of Rare Earth Elements between Major Silicate Minerals and Basaltic MeltsAn Approach to Trace Element Modeling Using a Simple Igneous System as an ExampleRare Earth Elements in Upper Mantle RocksRare Earth Elements in Metamorphic RocksRare Earth Elements in Sedimentary Rocks: Influence of Provenance and Sedimentary ProcessesAqueous Geochemistry of Rare Earth ElementsRare Earth Elements in Lunar MaterialsCompositional and Phase Relations among Rare Earth Element MineralsEconomic Geology of Rare Earth MineralsCathodoluminescence Emission Spectra of Rare Earth Element Activators in Minerals</t>
  </si>
  <si>
    <t>Bruce R. Lipin, U. S. Geological Survey, Reston, Virginia, USA and Gordon A. McKay, NASA/Johnson Space Center, Houston, Texas, USA.</t>
  </si>
  <si>
    <t>Photovoltaic Module Technology</t>
  </si>
  <si>
    <t>Wirth, Harry</t>
  </si>
  <si>
    <t xml:space="preserve"> SCI013050 SCIENCE / Chemistry / Physical &amp; Theoretical; TEC021000 Technology &amp; Engineering / Materials Science / General</t>
  </si>
  <si>
    <t>Photovoltaic Module Technology provides unique insights into state-of-the-art materials, design strategies, manufacturing techniques, and characterization methods of wafer-based photovoltaic modules.</t>
  </si>
  <si>
    <t>Harry Wirth, Fraunhofer ISE, Freiburg, Germany.</t>
  </si>
  <si>
    <t>Oxide Minerals</t>
  </si>
  <si>
    <t>Petrologic and Magnetic Significance</t>
  </si>
  <si>
    <t>Lindsley, Donald H.</t>
  </si>
  <si>
    <t>25</t>
  </si>
  <si>
    <t>Volume 25 of Reviews in Mineralogy was published to be used as the textbook for the Short Course on Fe-Ti Oxides: Their Petrologic and Magnetic Significance, held May 24-27, 1991, organized by B.R. Frost, D.H. Lindsley, and SK Banerjee and jointly sponsored by the Mineralogical Society of America and the American Geophysical Union.It has been fourteen and a half years since the last MSA Short Course on Oxide Minerals and the appearance of Volume 3 of Reviews in Mineralogy. Much progress has been made in the interim. This is particularly evident in the coverage of the thermodynamic properties of oxide minerals: nothing in Volume 3, while in contrast, Volume 25 has three chapters (6, 7, and 8) presenting various aspects of the thermodynamics of oxide minerals and other chapters (9, 11, 12) build extensively on thermodynamic models. The coverage of magnetic properties has also been considerably expanded (Chapters 4, 8, and 14). Finally, the interaction of oxides and silicates is emphasized in Chapters 9, 11, 12, 13, and 14. Because Volume 3 is out of print and will not be readily available to newcomers to our science, as much as possible we have tried to make Volume 25 a replacement for, rather than a supplement to, the earlier volume. Chapters on crystal chemistry, phase equilibria, and oxide minerals in both igneous and metamorphic rocks have been rewritten or extensively revised.</t>
  </si>
  <si>
    <t>Donald H. Lindsley, Stony Brook, New York, USA.</t>
  </si>
  <si>
    <t>Nanoparticles</t>
  </si>
  <si>
    <t>Jelinek, Raz</t>
  </si>
  <si>
    <t>1040</t>
  </si>
  <si>
    <t>Nanomaterials and Nanotechnology</t>
  </si>
  <si>
    <t xml:space="preserve"> SCI003000 SCIENCE / Applied Sciences; SCI013040 SCIENCE / Chemistry / Organic; SCI013060 SCIENCE / Chemistry / Industrial &amp; Technical; SCI050000 SCIENCE / Nanoscience; TEC009010 Technology &amp; Engineering / Chemical &amp; Biochemical; TEC021000 Technology &amp; Engineering / Materials Science / General; TEC027000 Technology &amp; Engineering / Nanotechnology &amp; MEMS; TEC055000 Technology &amp; Engineering / Textiles &amp; Polymers</t>
  </si>
  <si>
    <t>Nanoparticles presents the variety of nanoparticle families, structures, and functions. The book discusses nanoparticles made of semiconductors, metals, metal-oxides, organics, biological and hybrid constituents. Through a wealth of examples and case studies, readers that are not necessarily active or experts in this area acquire a broad overview of this exciting field at the interface between scientific research and practical technologies.</t>
  </si>
  <si>
    <t xml:space="preserve"> This book is an excellent starting point for undergraduate students who are interested in nanoparticle science and technologies. It covers the fundamentals and applications of nanoparticles and not nanoscale materials in a broader perspective. The remarkable progress of nanoparticle technology in physics, chemistry, materials science, and medicine, and its ability to expand their boundaries are discussed. This book will encourage further exploration of this exciting field. [&amp;#8230]In summary, this book gives a good introduction to very basic ideas about experimental and conceptual approaches applied to the field of nanoparticles. K. Kamala Bharathi in: MRS BULLETIN, 5/2016</t>
  </si>
  <si>
    <t>Raz Jelinek, Ben Gurion University, Beer Sheva, Israel.</t>
  </si>
  <si>
    <t>Spectroscopic Methods in Mineralogy and Material Sciences</t>
  </si>
  <si>
    <t>Henderson, Grant / Neuville, Daniel / Downs, Robert</t>
  </si>
  <si>
    <t>78</t>
  </si>
  <si>
    <t xml:space="preserve"> SCI048000 SCIENCE / Earth Sciences / Mineralogy; SCI078000 SCIENCE / Spectroscopy &amp; Spectrum Analysis; TEC021000 Technology &amp; Engineering / Materials Science / General</t>
  </si>
  <si>
    <t>Volume 78 covers significant advances in the technological aspects and applications of spectroscopic and microscopic techniques used in the Earth and Materials Sciences.</t>
  </si>
  <si>
    <t>1 Modern X-ray diffraction methods in mineralogy and geosciences. 2 Fundamentals of XAFS. 3 X-ray absorption near-edge structure (XANES) spectroscopy. 4 Probing of pressure-induced bonding transitions in crystalline and amorphous earth materials:insights from X-ray Raman scattering at high pressure. 5 Luminescence spectroscopy. 6 Analytical transmission electron microscopy. 7 High resolution core- and valence-level XPS studies of the properties (structural, chemical and bonding) of silicate minerals and glasses. 8 Analysis of mineral surfaces by atomic force microscopy. 9 Optical spectroscopy. 10 Spectroscopy from space. 11 SR-FTIR Microscopy and FTIR imaging in the earth sciences. 12 Carryover of sampling errors and other problems in far-infrared to far-ultraviolet spectra to associated applications. 13 Advances in Raman spectroscopy applied to earth and material sciences. 14 Brillouin scattering and its application in geosciences. 15 NMR Spectroscopy of inorganic earth materials. 16 Electron paramagnetic resonance spectroscopy: basic principles, experimental techniques andapplications to earth and planetary sciences. 17 Theoretical approaches to structure and spectroscopy of earth materials. 18 High-pressure apparatus integrated with synchrotron rad</t>
  </si>
  <si>
    <t>Grant S. Henderson, University of Toronto Daniel R. Neuville, IPGP-CNRS, France Robert T. Downs, University of Arizona.</t>
  </si>
  <si>
    <t>Carbon-Based Nanotubes</t>
  </si>
  <si>
    <t>Hernández Sánchez, Raúl / Castro Portillo, Edison Arley / Mirzaei, Saber</t>
  </si>
  <si>
    <t xml:space="preserve"> SCI013030 SCIENCE / Chemistry / Inorganic; SCI013050 SCIENCE / Chemistry / Physical &amp; Theoretical; SCI050000 SCIENCE / Nanoscience; TEC021000 Technology &amp; Engineering / Materials Science / General</t>
  </si>
  <si>
    <t>The book covers the chronological development of the synthetic approaches to make carbon nanotube mimics. It starts with the breakthrough syntheses reported in 2008 to the most recent methods to make nanobelts and short nanotubes.</t>
  </si>
  <si>
    <t>Raúl Hernández Sánchez, Saber Mirzaei and Edison Arley Castro Portillo, University of Pittsburgh, USA.</t>
  </si>
  <si>
    <t>Materials for Medical Application</t>
  </si>
  <si>
    <t>Heimann, Robert B.</t>
  </si>
  <si>
    <t>Biomaterials and Natural Materials</t>
  </si>
  <si>
    <t xml:space="preserve"> MED003040 MEDICAL / Allied Health Services / Medical Technology; SCI007000 SCIENCE / Life Sciences / Biochemistry; SCI009000 SCIENCE / Life Sciences / Biophysics; SCI013000 SCIENCE / Chemistry / General; TEC021000 Technology &amp; Engineering / Materials Science / General</t>
  </si>
  <si>
    <t>This book gives an introduction to the highly interdisciplinary field of biomaterials. It concisely summarizes properties, synthesis and modification of materials such as metals, ceramics, polymers or composites. Characterization, in vitro and in vivo testing as well as a selection of various applications are also part of this inevitable guide.</t>
  </si>
  <si>
    <t>Robert B. Heimann, Görlitz, Germany.   　</t>
  </si>
  <si>
    <t>Compact NMR</t>
  </si>
  <si>
    <t>Blümich, Bernhard / Haber-Pohlmeier, Sabina / Zia, Wasif</t>
  </si>
  <si>
    <t>510</t>
  </si>
  <si>
    <t>Magnetic Materials</t>
  </si>
  <si>
    <t xml:space="preserve"> ARC000000 ARCHITECTURE / General; SCI013010 SCIENCE / Chemistry / Analytic; SCI078000 SCIENCE / Spectroscopy &amp; Spectrum Analysis; TEC009010 Technology &amp; Engineering / Chemical &amp; Biochemical; TEC021000 Technology &amp; Engineering / Materials Science / General</t>
  </si>
  <si>
    <t>The goal of this book is to provide an introduction to the practical use of mobile NMR at a level as basic as the operation of a smart phone. Each description follows the same didactic pattern: introduction, basic theory, pulse sequences and parameters, beginners-level measurements, advanced-level measurements, and data processing.Nuclear Magnetic Resonance (NMR) spectroscopy is the most popular method for chemists to analyze molecular structures while Magnetic Resonance Imaging (MRI) is a non-invasive diagnostic tool for medical doctors that provides high-contrast images of biological tissue depicting the brain function and the beating heart.In both applications large super-conducting magnets are employed which magnetize atomic nuclei of an object positioned inside the magnet. Their circulating motion is interrogated by radio-frequency waves. Depending on the operating mode, the frequency spectrum provides the chemist with molecular information, the medical doctor with anatomic images, while the materials scientist is interested in NMR relaxation parameters, which scale with material properties and determine the contrast in magnetic resonance images.Recent advances in magnet technology led to a variety of small permanent magnets, by which NMR spectra, images, and relaxation parameters can be measured with mobile and low-cost instruments.</t>
  </si>
  <si>
    <t>Introduction to NMRHardwareTypes of Measurements and ExamplesApplications of Unilateral NMR to Objects of Cultural Heritage (Literature, Wall Paintings, Wood, Paper, Old Paintings, Mummies and Bones)</t>
  </si>
  <si>
    <t>Bernhard Blümich, Sabina Haber-Pohlmeier and Wasif Zia, RWTH University, Aachen, Germany.</t>
  </si>
  <si>
    <t>Functional  Materials</t>
  </si>
  <si>
    <t>For Energy, Sustainable Development and Biomedical Sciences</t>
  </si>
  <si>
    <t>Leclerc, Mario / Gauvin, Robert</t>
  </si>
  <si>
    <t>4</t>
  </si>
  <si>
    <t xml:space="preserve"> SCI003000 SCIENCE / Applied Sciences; SCI013040 SCIENCE / Chemistry / Organic; SCI050000 SCIENCE / Nanoscience; TEC009000 Technology &amp; Engineering / Engineering (General); TEC021000 Technology &amp; Engineering / Materials Science / General; TEC027000 Technology &amp; Engineering / Nanotechnology &amp; MEMS</t>
  </si>
  <si>
    <t>Functional organic materials are increasingly important in cutting-edge applications such as energy production, storage and conversion, biomedicine and sustainable development. Top-notch specialists have created a unique and timely overview for undergraduate (final year) and graduate students with a background in chemistry but should also be useful for physicists and engineers.</t>
  </si>
  <si>
    <t>From the Contents: Preface/Introduction:- Advanced Materials Development: Moving from Structural Properties towards SpecializedFunctions Functional Materials: Synthesis and Applications- Colloids preparation and polymerization in dispersed medium- Fullerenes, graphenes and their application in functional materials- Mesoporous materials- Nanomaterials: Properties and applications- Conjugated polymers for organic electronics- Theoretical tools for the design of functional materials: From micro to macro properties Development of New Materials for Energy Applications- Materials for energy storage and conversion (batteries and supercapacitors)- Membranes development and metal-air batteries- Materials for fuel cells technologies- Ionic Liquids for Li-ion batteries New Trends in Biomaterials and Biomedical Imaging- Biocompatible polymers for medical device and implant fabrication- Functionalized nanoparticles for bioimaging and diagnostic applications- Functional polymers and intelligent fibers for biomedical applications- Silk: an inspiration for innovative biomaterials Functional Materials for Sustainable Development- Nanocellulose and other functional wood derivatives</t>
  </si>
  <si>
    <t>Mario Leclerc,U.Laval,Quebec, Robert Gauvin, Quebec Center for Functional Materials, Canada.</t>
  </si>
  <si>
    <t>Surface Characterization Techniques</t>
  </si>
  <si>
    <t>From Theory to Research</t>
  </si>
  <si>
    <t>Kumar, Rawesh</t>
  </si>
  <si>
    <t xml:space="preserve"> SCI003000 SCIENCE / Applied Sciences; SCI023000 SCIENCE / Electron Microscopes &amp; Microscopy; SCI047000 SCIENCE / Microscopes &amp; Microscopy; SCI076000 SCIENCE / Scientific Instruments; SCI078000 SCIENCE / Spectroscopy &amp; Spectrum Analysis; SCI093000 SCIENCE / Laboratory Techniques; TEC021000 Technology &amp; Engineering / Materials Science / General; TEC021040 Technology &amp; Engineering / Materials Science / Thin Films, Surfaces &amp; Interfaces</t>
  </si>
  <si>
    <t>This book covers 10 surface characterization techniques divided into three sections. The first section covers the theoretical background, instrumentation and their salient features and a general understanding behind the results. The second section delves into deeper discussion of every terminology and concept. The third section is composed of 5 sets of examples from different research papers for every technique.</t>
  </si>
  <si>
    <t>Rawesh Kumar, Indus University, India.</t>
  </si>
  <si>
    <t>Thermoelectric Materials</t>
  </si>
  <si>
    <t>Principles and Concepts for Enhanced Properties</t>
  </si>
  <si>
    <t>Kurosaki, Ken / Takagiwa, Yoshiki / Shi, Xun</t>
  </si>
  <si>
    <t xml:space="preserve"> SCI003000 SCIENCE / Applied Sciences; SCI021000 SCIENCE / Physics / Electricity; SCI024000 SCIENCE / Energy; TEC021000 Technology &amp; Engineering / Materials Science / General; TEC021020 Technology &amp; Engineering / Materials Science / Electronic Materials</t>
  </si>
  <si>
    <t>How can you design good thermoelectric materials? This book covers thermoelectric material concepts and synthesis techniques in particular focusing methods for enhancing current materials designs to achieve the greatest thermoelectric efficiencies. This book is ideal for researchers and advanced students of materials science, physics, and energy.</t>
  </si>
  <si>
    <t>Ken Kurosaki, Osaka University, Japan.  Yoshiki Takagiwa, National Institute for Materials Science (NIMS), Japan.</t>
  </si>
  <si>
    <t>Biopolymers and Composites</t>
  </si>
  <si>
    <t>Processing and Characterization</t>
  </si>
  <si>
    <t>A. Madbouly, Samy / Zhang, Chaoqun</t>
  </si>
  <si>
    <t xml:space="preserve"> SCI026000 SCIENCE / Environmental Science (see also Chemistry / Environmental); TEC021000 Technology &amp; Engineering / Materials Science / General; TEC055000 Technology &amp; Engineering / Textiles &amp; Polymers</t>
  </si>
  <si>
    <t>The growing interest in replacing petroleum-based products by inexpensive, renewable, natural materials will have a significant impact on sustainability, environment, and the polymer industry. This book provides scientists a useful framework to help take advantage of the latest research conducted in this rapidly advancing field enabling them to develop and commercialize their own products quickly and more successfully.</t>
  </si>
  <si>
    <t>Samy Madbouly, Pennsylvania State University, USA.  Chaoqun Zhang, South China Agricultural University, China.</t>
  </si>
  <si>
    <t>Volatiles in Magmas</t>
  </si>
  <si>
    <t>Carroll, Michael R. / Holloway, John R.</t>
  </si>
  <si>
    <t>Volume 30 of Reviews in Mineralogy introduces in understanding the behavior of magmatic volatiles and their influence on a wide variety of geological phenomena. The range of topics we have tried to cover is broad, going from atomisticscale aspects of volatile solubility mechanisms and attendant effects on melt physical properties, to the chemistry of volcanic gases and the concentrations of volatiles in magmas.</t>
  </si>
  <si>
    <t>Michael R. Carroll, Bristol, United Kingdom and John R. Holloway, Tempe, Arizona, USA.</t>
  </si>
  <si>
    <t>Stable Isotopes in High Temperature Geological Processes</t>
  </si>
  <si>
    <t>Valley, John W. / Taylor, Hugh P. / O'Neil, James R.</t>
  </si>
  <si>
    <t>16</t>
  </si>
  <si>
    <t>Volume 16 of Reviews in Mineralogy inroduces to high-temperature stable isotope geochemistry and should provide an entry into the pertinent literature, as well as some understanding of the basic concepts and potential applications.The first three chapters focus on the theory and experimental data base for equilibrium, disequilibrium, and kinetics of stable isotope exchange reactions among geologically important minerals and fluids. The fourth chapter discusses the primordial oxygen isotope variations in the solar system prior to formation of the Earth, along with a discussion of isotopic anomalies in meteorites. The fifth chapter discusses isotopic variations in the Earth's mantle and the sixth chapter reviews the variations in the isotopic compositions of natural waters on our planet. In Chapters 7, 8, 9 and 10, these isotopic constraints and concepts are applied to various facets of the origin and evolution of igneous rocks, bringing in much material on radiogenic isotopes as well, because these problems require a multi-dimensional attack for their solution. In Chapters 11 and 12, the problems of hydrothermal alteration by meteoric waters and ocean water are considered, together with discussions of the physics and chemistry of hydrothermal systems and the 18O/16O history of ocean water. Finally, in Chapters 13 and 14, these concepts are applied to problems of metamorphic petrology and ore deposits, particularly with respect to the origins of the fluids involved in those processes.</t>
  </si>
  <si>
    <t>John W. Valley, Univ. of Wisconsin Hugh P. Taylor, Jr., California Institute of Technology and James R. O'Neil, USGS, California, USA.</t>
  </si>
  <si>
    <t>Bulk Metallic Glasses and Their Composites</t>
  </si>
  <si>
    <t>Additive Manufacturing and Modeling and Simulation</t>
  </si>
  <si>
    <t>Rafique, Muhammad Musaddique Ali</t>
  </si>
  <si>
    <t>Composites</t>
  </si>
  <si>
    <t xml:space="preserve"> SCI000000 SCIENCE / General; TEC021000 Technology &amp; Engineering / Materials Science / General; TEC021030 Technology &amp; Engineering / Materials Science / Metals &amp; Alloys</t>
  </si>
  <si>
    <t>The book provides a comprehensive state-of-the-art review on the topic of bulk metallic glass matrix composites and understanding of mechanisms of development of composite microstructure. It discusses mechanisms of formation and toughening both during conventional casting routes and additive manufacturing. The second edition encompasses new studies and highlights advancement in mechanical properties, characterization, processing and applications.</t>
  </si>
  <si>
    <t>Muhammad Musaddique Ali Rafique, Eastern Engineering Solutions, USA.</t>
  </si>
  <si>
    <t>Silica</t>
  </si>
  <si>
    <t>Physical Behavior, Geochemistry, and Materials Applications</t>
  </si>
  <si>
    <t>Heaney, Peter J. / Prewitt, Charles T. / Gibbs, Gerald V.</t>
  </si>
  <si>
    <t>29</t>
  </si>
  <si>
    <t>Volume 29 of Reviews in Mineralogy provides an updated silica review. It describes the crystal structures and phase transitions of silica and its stuffed derivatives bridges the relationship between the microstructural character of real silica minerals and the behavior of silica in the geological environment covers Quantum mechanical considerations of the Si-O bond and finally details the uses of silica for industrial purposes.</t>
  </si>
  <si>
    <t>Peter J. Heaney, Princeton Univ., USA Charles T. Prewitt, Carnegie Institution of Washington, USA Gerald V. Gibbs, Virginia Tech, USA.</t>
  </si>
  <si>
    <t>Carbonates</t>
  </si>
  <si>
    <t>Mineralogy and Chemistry</t>
  </si>
  <si>
    <t>Reeder, Richard J.</t>
  </si>
  <si>
    <t>11</t>
  </si>
  <si>
    <t>Volume 11 of Reviews in Mineralogy attempts to synthesize our present understanding of certain aspects of the mineralogy and chemistry of the rock-forming carbonates. This review follows, by ten years, a major assessment of (sedimentary) carbonate minerals by Lippmann (1973). There is only minor overlap of subject material, and I hope that this difference reflects fairly how this field has developed.In this volume, some of the papers are general (i.e., those addressing crystal chemistry and phase relations), and they provide overviews of a fundamental nature and are of interest to many. Others are more specialized in coverage and generally reflect the different approaches used in carbonate geochemistry. The final chapter introduces transmission electron microscopy, a relatively new and powerful technique for mineralogical research that has great potential in carbonate research.</t>
  </si>
  <si>
    <t>Richard J. Reeder, Stony Brook, New York, USA.</t>
  </si>
  <si>
    <t>X-Ray Structure Analysis</t>
  </si>
  <si>
    <t xml:space="preserve">Siegrist, Theo </t>
  </si>
  <si>
    <t xml:space="preserve"> SCI013030 SCIENCE / Chemistry / Inorganic; SCI016000 SCIENCE / Physics / Crystallography; SCI077000 SCIENCE / Physics / Condensed Matter; SCI078000 SCIENCE / Spectroscopy &amp; Spectrum Analysis; TEC021000 Technology &amp; Engineering / Materials Science / General</t>
  </si>
  <si>
    <t>This book offers a compact overview on crystallography, symmetry, and applications of symmetry concepts. The author explains the theory behind scattering and diffraction of electromagnetic radiation. X-ray diffraction on single crystals as well as quantitative evaluation of powder patterns are discussed.</t>
  </si>
  <si>
    <t>Theo Siegrist, Florida State University, Florida, USA.</t>
  </si>
  <si>
    <t xml:space="preserve"> SCI010000 SCIENCE / Biotechnology; SCI013000 SCIENCE / Chemistry / General; SCI013040 SCIENCE / Chemistry / Organic; SCI013060 SCIENCE / Chemistry / Industrial &amp; Technical; SCI050000 SCIENCE / Nanoscience; TEC009000 Technology &amp; Engineering / Engineering (General); TEC009010 Technology &amp; Engineering / Chemical &amp; Biochemical; TEC021000 Technology &amp; Engineering / Materials Science / General; TEC055000 Technology &amp; Engineering / Textiles &amp; Polymers</t>
  </si>
  <si>
    <t>This specialist monograph provides an overview of the recent research on the fundamental and applied properties of nanoparticles extracted from cellulose, the most abundant polymer on the planet and an ubiquitous essential renewable resource. Given the rapid advances in the field and the high level of interest within the scientific and industrial communities, this revised and updated second edition expands the broad overview of recent research and will be required reading for all those working with nanocellulose in the life sciences and bio-based applications, biological, chemical and agricultural engineering, organic chemistry and materials science. It combines a general introduction to cellulose and basic techniques with more advanced chapters on specific properties, applications and current scientific developments of nanocellulose. The book profits from the author`s extensive knowledge of cellulose nanocomposite materials.</t>
  </si>
  <si>
    <t>Advanced Aerospace Materials</t>
  </si>
  <si>
    <t>Aluminum-Based and Composite Structures</t>
  </si>
  <si>
    <t>Abramovich, Haim</t>
  </si>
  <si>
    <t xml:space="preserve"> SCI003000 SCIENCE / Applied Sciences; SCI013060 SCIENCE / Chemistry / Industrial &amp; Technical; SCI041000 SCIENCE / Mechanics / General; SCI055000 SCIENCE / Physics / General; TEC009070 Technology &amp; Engineering / Mechanical; TEC021000 Technology &amp; Engineering / Materials Science / General</t>
  </si>
  <si>
    <t>Advanced Aerospace Materials is intended for engineers and students of aerospace, materials, and mechanical engineering. It covers the transition from aluminum to composite materials for aerospace structures and will include essential and advanced analyses used in today`s aerospace industries. Various aspects of design, failure and monitoring of structural components will be derived and presented accompanied by relevant formulas and analyses.</t>
  </si>
  <si>
    <t>Haim Abramovich, Technion - Israel Institute of Technology, Haifa, Israel.</t>
  </si>
  <si>
    <t>Photovoltaic Modules</t>
  </si>
  <si>
    <t>Reliability and Sustainability</t>
  </si>
  <si>
    <t>Weiß, Karl-Anders</t>
  </si>
  <si>
    <t>Photovoltaic modules have developed into mass products sold in billions and applied all over the world enabling a renewable energy supply. Reliability and sustainability are key factors for the success of Photovoltaics in all climate zones. The second edition of this interdisciplinary book provides insight into relevant environmental aspects (climates), material and module testing equipment and approaches, service life prediction modelling and standardisation of wafer-based photovoltaic modules. The book also addresses recent research and developments on the sustainability assessment of photovoltaic modules including end of life measures and legislation.</t>
  </si>
  <si>
    <t>Karl-Anders Weiss, Fraunhofer ISE, Freiburg, Germany.</t>
  </si>
  <si>
    <t>Fifth Size Strain Conference. Diffraction Analysis of the Microstructure of Materials</t>
  </si>
  <si>
    <t>Garmisch-Partenkirchen, October 7-9, 2007</t>
  </si>
  <si>
    <t>27</t>
  </si>
  <si>
    <t>Zeitschrift für Kristallographie. Supplement Volume 27 presents the complete Proceedings of all contributions to the V Size Strain Conference in Garmisch-Partenkirchen 2007:   Lattice Defects Residual Stresses Texture in Thin Films and at Surfaces Line-Broadening Analysis and Line-Profile Fitting Diffraction/Microstructure Modeling Supplement Series of Zeitschrift für Kristallographie publishes Proceedings and Abstracts of international conferences on the interdisciplinary field of crystallography.</t>
  </si>
  <si>
    <t>Technology and Reliability</t>
  </si>
  <si>
    <t>Wirth, Harry / Weiß, Karl-Anders / Wiesmeier, Cornelia</t>
  </si>
  <si>
    <t xml:space="preserve"> SCI013050 SCIENCE / Chemistry / Physical &amp; Theoretical; SCI024000 SCIENCE / Energy; SCI026000 SCIENCE / Environmental Science (see also Chemistry / Environmental); TEC021000 Technology &amp; Engineering / Materials Science / General</t>
  </si>
  <si>
    <t>Photovoltaic Modules: Technology and Reliability provides unique insights into concepts, material design strategies, manufacturing techniques, quality and service life analysis of wafer-based photovoltaic modules. Taking an interdisciplinary approach, the authors focus on two main topics. Part I &amp;#8211 Crystalline Silicone Module Technology offers photovoltaics fundamentals: solar cell properties, module design, materials and production, basic module characterization, module power as well as efficiency and module performance. Part II, on the other hand, illustrates the state-of-the-art of module reliability by characterization of modules and degradation effects, examination of PV-Module loads, accelerated aging tests as well as reliability testing of materials and modules. A separate chapter is dedicated to PV module and component certification.</t>
  </si>
  <si>
    <t>From the Contents: - Fundamentals- History of PV modules- Buildup and specifications- Solar cells properties- Types of solar cells- Properties- Electrical properties - Mechanical and thermo-mechanical properties- Interconnection- Materials (ribbons/wires, JB)- Processes- Industrial Tools- Encapsulation- Materials (glass, encapsulants, backsheets)- Processes- Industrial Tools- Module characterisation and QA- Flasher measurement- Peel, Gel content- Module efficiency- Electrical models- Optical models- Cell-to-Module efficiency- Module yield- Yield models- Module performance ratio- Reliability - Module and component testing- Climatic loads in module operation- Module failures in the field- Accelerated testing- Module and component certification- IEC 61215, 61730</t>
  </si>
  <si>
    <t>Harry Wirth, Karl-Anders Weiß and Cornelia Wiesmeier, Fraunhofer ISE, Freiburg, Germany.</t>
  </si>
  <si>
    <t>Planetary Materials</t>
  </si>
  <si>
    <t>Papike, James J.</t>
  </si>
  <si>
    <t>36</t>
  </si>
  <si>
    <t>Volume 36 of Reviews in Mineralogy presents a comprehensive coverage of the mineralogy and petrology of planetary materials. The book is organized with an introductory chapter that introduces the reader to the nature of the planetary sample suite and provides some insights into the diverse environments from which they come. Chapter 2 on Interplanetary Dust Particles (IDPs) and Chapter 3 on Chondritic Meteorites deal with the most primitive and unevolved materials we have to work with. It is these materials that hold the clues to the nature of the solar nebula and the processes that led to the initial stages of planetary formation. Chapter 4, 5, and 6 consider samples from evolved asteroids, the Moon and Mars respectively. Chapter 7 is a brief summary chapter that compares aspects of melt-derived minerals from differing planetary environments.</t>
  </si>
  <si>
    <t>Jim Papike, Albuquerque, New Mexico, USA.</t>
  </si>
  <si>
    <t>Crystallography in Materials Science</t>
  </si>
  <si>
    <t>From Structure-Property Relationships to Engineering</t>
  </si>
  <si>
    <t>Schorr, Susan / Weidenthaler, Claudia</t>
  </si>
  <si>
    <t xml:space="preserve"> SCI013030 SCIENCE / Chemistry / Inorganic; SCI016000 SCIENCE / Physics / Crystallography; TEC021000 Technology &amp; Engineering / Materials Science / General</t>
  </si>
  <si>
    <t>The knowledge about crystal structure and its correlation with physical properties is the prerequisite for designing new materials with taylored properties. This work provides for researchers and graduates a valuable resource on various techniques for crystal structure determinations. By discussing a broad range of different materials and tools the authors enable the understanding of why a material might be suitable for a particular application.</t>
  </si>
  <si>
    <t>Susan Schorr, Helmholtz-Zentrum Berlin Materialien/Energie, Claudia Weidenthaler, Max-Planck-Institut Kohlenforsch., Mülheim a. d. Ruhr.</t>
  </si>
  <si>
    <t>Polymer-based Solid State Batteries</t>
  </si>
  <si>
    <t>Brandell, Daniel / Mindemark, Jonas / Hernández, Guiomar</t>
  </si>
  <si>
    <t xml:space="preserve"> SCI003000 SCIENCE / Applied Sciences; SCI013000 SCIENCE / Chemistry / General; SCI013050 SCIENCE / Chemistry / Physical &amp; Theoretical; SCI013100 SCIENCE / Chemistry / Electrochemistry; SCI024000 SCIENCE / Energy; TEC021000 Technology &amp; Engineering / Materials Science / General; TEC055000 Technology &amp; Engineering / Textiles &amp; Polymers</t>
  </si>
  <si>
    <t>Recent years has seen a tremendous growth in interest for solid state batteries based on polymer electrolytes, with advantages of higher safety, energy density, and ease of processing. The book explains which polymer properties guide the performance of the solid-state device, and how these properties are best determined. It is an excellent guide for students, newcomers and experts in the area of solid polymer electrolytes.</t>
  </si>
  <si>
    <t>Daniel Brandell, Jonas Mindemark, Guiomar Hernández, Uppsala University, Sweden.</t>
  </si>
  <si>
    <t>Nickel-Titanium Materials</t>
  </si>
  <si>
    <t>Biomedical Applications</t>
  </si>
  <si>
    <t>Oshida, Yoshiki / Tominaga, Toshihiko</t>
  </si>
  <si>
    <t xml:space="preserve"> MED016080 MEDICAL / Dentistry / Dental Implants; SCI003000 SCIENCE / Applied Sciences; TEC021030 Technology &amp; Engineering / Materials Science / Metals &amp; Alloys</t>
  </si>
  <si>
    <t>Nickel-Titanium alloys are smart materials exhibiting unique properties such as superelasticity and shape-memory effect. The material has been used as orthodontic wires in the dental field for over 20 years. This book is a comprehensive overview to the field of Ni-Ti Materials and the physical, chemical and mechanical properties of this versatile alloy. In addition, complications and challenges exhibited in applications are also discussed.</t>
  </si>
  <si>
    <t>Yoshiki Oshida, University of California, San Francisco, USA, Toshihiko Tominaga, Hokkaido University, Japan.</t>
  </si>
  <si>
    <t>Unconventional Liquid Crystals and Their Applications</t>
  </si>
  <si>
    <t>Lee, Wei / Kumar, Sandeep</t>
  </si>
  <si>
    <t xml:space="preserve"> SCI016000 SCIENCE / Physics / Crystallography; SCI077000 SCIENCE / Physics / Condensed Matter; TEC021000 Technology &amp; Engineering / Materials Science / General; TEC021040 Technology &amp; Engineering / Materials Science / Thin Films, Surfaces &amp; Interfaces</t>
  </si>
  <si>
    <t>The work focuses on recent developments of the rapidly evolving field of Non-conventional Liquid Crystals. After a concise introduction it discusses the most promising research such as biosensing, elastomers, polymer films , photoresponsive properties and energy harvesting. Besides future applications it discusses as well potential frontiers in LC science and technology.</t>
  </si>
  <si>
    <t>Wei Lee, National Chiao Tung U, TaiwanSandeep Kumar, Raman Research Institute, Bangalore, India</t>
  </si>
  <si>
    <t>Structure, Dynamics, and Properties of Silicate Melts</t>
  </si>
  <si>
    <t>Stebbins, Jonathan F. / McMillan, Paul F. / Dingwell, Donald B.</t>
  </si>
  <si>
    <t>32</t>
  </si>
  <si>
    <t>Volume 32 of Reviews in Mineralogy introduces the basic concepts of melt physics and relaxation theory as applied to silicate melts, then to describe the current state of experimental and computer simulation techniques, and finally to consider the relationships between melt structure, thermodynamic properties and rheology within these liquids.</t>
  </si>
  <si>
    <t>Jonathan F. Stebbins, Stanford, California, USA Paul F. McMillan, Tempe, Arizona, USA and Donald B. Dingwell, Bayreuth, Germany.</t>
  </si>
  <si>
    <t>X-Ray Studies on Electrochemical Systems</t>
  </si>
  <si>
    <t>Synchrotron Methods for Energy Materials</t>
  </si>
  <si>
    <t>2130</t>
  </si>
  <si>
    <t xml:space="preserve"> SCI013050 SCIENCE / Chemistry / Physical &amp; Theoretical; SCI077000 SCIENCE / Physics / Condensed Matter; SCI078000 SCIENCE / Spectroscopy &amp; Spectrum Analysis; TEC009010 Technology &amp; Engineering / Chemical &amp; Biochemical; TEC021000 Technology &amp; Engineering / Materials Science / General; TEC031020 Technology &amp; Engineering / Power Resources / Electrical</t>
  </si>
  <si>
    <t>This book is your graduate level entrance into battery, fuel cell and solar cell research at synchrotron x-ray sources. Materials scientists find numerous examples for the combination of electrochemical experiments with simple and with highly complex x-ray scattering and spectroscopy methods. Physicists and chemists can link applied electrochemistry with fundamental concepts of condensed matter physics, physical chemistry and surface science. Contents:IntroductionMolecular Structure and Electronic StructureCrystal Structure and MicrostructureReal Space Imaging and TomographyResonant Methods and Chemical Contrast VariationSurface Sensitive and Volume Sensitive MethodsOrganic and Bio-Organic SamplesComplex Case Studies / Electrochemical In Situ StudiesCorrelation of Electronic Structure And ConductivityRadiation DamagesBackground SubtractionX-Ray Physics Nobel PrizesSynchrotron Centers WorldElectromagnetic SpectrumK&amp;#945,&amp;#914 X-Ray EnergiesPeriodic Table of Elements</t>
  </si>
  <si>
    <t xml:space="preserve"> After finishing the book a first conclusion I get is that it has given me access to a vast amount of information [..] providing insight in a large variety of energy-related materials with many different experimental techniques. The richness in possibilities is therefore huge.  Gastón García, Crystallography Reviews (2017) /P&amp;gt  This is a good book that is indispensable for students and researchers [...] Hideto Imai in: Journal of Synchrotron Radiation 25 (2018), 1609-1610</t>
  </si>
  <si>
    <t>Artur Braun, Empa, Dübendorf, Switzerland.</t>
  </si>
  <si>
    <t>2D Materials</t>
  </si>
  <si>
    <t>And Their Exotic Properties</t>
  </si>
  <si>
    <t>Bondavalli, Paolo</t>
  </si>
  <si>
    <t xml:space="preserve"> SCI050000 SCIENCE / Nanoscience; SCI077000 SCIENCE / Physics / Condensed Matter; TEC021000 Technology &amp; Engineering / Materials Science / General; TEC021020 Technology &amp; Engineering / Materials Science / Electronic Materials; TEC027000 Technology &amp; Engineering / Nanotechnology &amp; MEMS</t>
  </si>
  <si>
    <t>The book will explain, in an easy way, the difficult to grasp concepts behind 2D material properties for physicists, materials scientists, and engineer. The physics will be explained in easy terms that are ideal for new comers to the field and advanced students alike. Theory and specific examples of materials and their intriguing properties will be discussed focusing on the structure property relationships that governs materials science.</t>
  </si>
  <si>
    <t>Paolo Bondavilli, Thales Research and Technology, Paris, France.</t>
  </si>
  <si>
    <t>Petrochronology</t>
  </si>
  <si>
    <t>Methods and Applications</t>
  </si>
  <si>
    <t>Kohn, Matthew J. / Engi, Martin / Lanari, Pierre</t>
  </si>
  <si>
    <t>83</t>
  </si>
  <si>
    <t xml:space="preserve"> SCI019000 SCIENCE / Earth Sciences / General; SCI031000 SCIENCE / Earth Sciences / Geology; SCI048000 SCIENCE / Earth Sciences / Mineralogy; TEC021000 Technology &amp; Engineering / Materials Science / General</t>
  </si>
  <si>
    <t>Volume 83 of Reviews in Mineraology &amp;amp Geochemistry (RiMG) presents:  - Conceptual Approaches covering petrologic modeling of multi-component chemical and mineralogic systems,  - Methods addressing main analytical techniques as EPMA, LA-ICP-MS, SIMS and TIMS,  - Mineral-Specifications exploring applications to a wide range of minerals, as zircon, baddeleyite and REE minerals.</t>
  </si>
  <si>
    <t>Matthew J. Kohn, Martin Engi, Pierre Lanari.</t>
  </si>
  <si>
    <t>Gold Nanoparticles</t>
  </si>
  <si>
    <t>An Introduction to Synthesis, Properties and Applications</t>
  </si>
  <si>
    <t>Voliani, Valerio</t>
  </si>
  <si>
    <t xml:space="preserve"> MED003040 MEDICAL / Allied Health Services / Medical Technology; SCI008000 SCIENCE / Life Sciences / Biology; SCI013000 SCIENCE / Chemistry / General; SCI013020 SCIENCE / Chemistry / Clinical; SCI013060 SCIENCE / Chemistry / Industrial &amp; Technical; SCI050000 SCIENCE / Nanoscience; SCI055000 SCIENCE / Physics / General; TEC021000 Technology &amp; Engineering / Materials Science / General; TEC059000 Technology &amp; Engineering / Biomedical</t>
  </si>
  <si>
    <t>Gold nanoparticles provide a platform for the development of new and efficient diagnostic and therapeutic tools.This book offers a general guide to the synthesis and coating of gold nanoparticles. It describes the links between optical features and geometries of gold nanoparticles and provides a readily comprehensible connection in all the chapters between the geometry of gold nanoparticles and their final applications.</t>
  </si>
  <si>
    <t>Valerio Voliani, Center for Nanotechnology Innovation @NEST, Istituto Italiano di Tecnologia, Italy.</t>
  </si>
  <si>
    <t>Mechanics of Paper Products</t>
  </si>
  <si>
    <t>Östlund, Sören / Niskanen, Kaarlo</t>
  </si>
  <si>
    <t xml:space="preserve"> SCI041000 SCIENCE / Mechanics / General; TEC009000 Technology &amp; Engineering / Engineering (General); TEC018000 Technology &amp; Engineering / Industrial Technology; TEC021000 Technology &amp; Engineering / Materials Science / General; TEC055000 Technology &amp; Engineering / Textiles &amp; Polymers</t>
  </si>
  <si>
    <t>This book focuses on the mechanical properties and performance of products made of fiber-based materials. It helps students to develop skills for solving problems of product performance and engineering challenges in product development. Organized with a problem-based approach - practical examples of product performance are presented and the relevant mechanics are analyzed to deduce which material properties control the performance. The new edition covers state-of-the-art and green technologies as modeling of fiber networks and applications of nanocellulose.</t>
  </si>
  <si>
    <t>Sören Östlund, KTH Royal Institute of Technology, Stockholm Sweden Kaarlo Niskanen, Mid Sweden University, Sundsvall, Sweden.</t>
  </si>
  <si>
    <t>Phase Transformation and Properties</t>
  </si>
  <si>
    <t>Cai, Xun / Rong, Yonghua / Hu, Gengxiang</t>
  </si>
  <si>
    <t xml:space="preserve"> SCI013050 SCIENCE / Chemistry / Physical &amp; Theoretical; SCI077000 SCIENCE / Physics / Condensed Matter; TEC021000 Technology &amp; Engineering / Materials Science / General</t>
  </si>
  <si>
    <t>This textbook illustrates one-component phase diagrams, binary equilibrium phase diagrams and ternary phase diagrams for ceramics, polymers and alloys by presenting case studies on preparation processes, and provides up-to-date information on nano-crystal materials, non-crystal materials and functional materials. As second volume in the set, it is an extension of the first volume on physical aspect of materials.</t>
  </si>
  <si>
    <t>Table of Content:Chapter 1 Deformation and recrystallization of materials1.1 Elasticity and viscoelasticity1.3 Plastic deformation of crystals1.3 Recovery and recrystallization1.4 Thermal deformation and dynamic recovery and recrystallization1.5 Ceramics deformations1.6 Macropolymer deformationsReferencesChapter 2 One-component system phase diagrams and solidification of pure crystals2.1 Thermodynamics and phase equilibrium in one-component system2.2 Solidification of pure crystals2.3 Gas-solid phase transformation and film growth2.4 Crystallization characteristics of polymersChapter 3 Binary equilibrium phase diagrams and principles solidification and preparation of alloys3.1 Expression and measurement of phase diagrams3.2 Thermodynamics of phase diagrams3.3 Analysis of binary equilibrium phase diagrams3.4 Solidification theory of binary alloys3.5 Polymer alloy3.6 Ceramic alloyChapter 4 Ternary phase diagrams4.1 Fundamentals of ternary phase diagrams4.3 Ternary phase diagrams for unlimited solid solubility4.4 Ternary phase diagrams for limited solid solubility4.4 Ternary phase diagrams constructed by two binary eutectic systems and one binary isomorphous system4.5 Ternary eutectic-peritectic phase diagrams4.6 Ternary peritectic phase diagrams containing four-phase equilibrium reactions4.7 Ternary phase diagram having stable compounds4.8 Examples of ternary phase diagrams4.9 SummaryChapter 5 Metastable state of materials5.1 Nanocrystalline materials5.2 Quasi-crystalline state5.3 Amorphous materials5.4 Metastable phase by solid state phase transformationChapter 6 Functional characteristics of materials6.1 Functional materials and physical fundamentals6.3 Electrical properties6.3 Thermal properties6.4 Magnetic properties6.5 Optical propertiesReferences</t>
  </si>
  <si>
    <t>Xun Cai, Yonghua Rong, Gengxiang Hu, Shanghai Jiaotong University</t>
  </si>
  <si>
    <t>Ethics in Nanotechnology</t>
  </si>
  <si>
    <t>Emerging Technologies Aspects</t>
  </si>
  <si>
    <t>Jeswani, Gunjan / Van de Voorde, Marcel</t>
  </si>
  <si>
    <t>10</t>
  </si>
  <si>
    <t xml:space="preserve"> SCI013090 SCIENCE / Chemistry / Toxicology; SCI050000 SCIENCE / Nanoscience; TEC009010 Technology &amp; Engineering / Chemical &amp; Biochemical; TEC017000 Technology &amp; Engineering / Industrial Health &amp; Safety; TEC021000 Technology &amp; Engineering / Materials Science / General; TEC027000 Technology &amp; Engineering / Nanotechnology &amp; MEMS</t>
  </si>
  <si>
    <t>With nanotechnology being a relatively new field, the questions regarding safety and ethics are steadily increasing with the development of the research. This book aims to give an overview on the ethics associated with employing nanoscience for products with everyday applications. The risks as well as the regulations are discussed, and an outlook for the future of nanoscience on a manufacturer’s scale and for the society is provided.  Ethics in nanotechnology is a valuable resource for, philosophers, academicians and scientist, as well as all other industry professionals and researchers who interact with emerging social and philosophical ethical issues on routine bases. It is especially for deep learners who are enthusiastic to apprehend the challenges related to nanotechnology and ethics in philosophical and social education.  This book presents an overview of new and emerging nanotechnologies and their societal and ethical implications. It is meant for students, academics, scientists, engineers, policy makers, ethicist, philosophers and all stakeholders involved in the development and use of nanotechnology.　　　</t>
  </si>
  <si>
    <t>Marcel Van de Voorde, University of Technology in Delft, Netherlands Gunjan Jeswani, Shri Shankaracharya Technical Campus, India.</t>
  </si>
  <si>
    <t>Thermodynamics and Kinetics of Water-Rock Interaction</t>
  </si>
  <si>
    <t>Oelkers, Eric H. / Schott, Jacques</t>
  </si>
  <si>
    <t>70</t>
  </si>
  <si>
    <t>Volume 70 of Reviews in Mineralogy and Geochemistry represents an extensive review of the material presented by the invited speakers at a short course on Thermodynamics and Kinetics of Water-Rock Interaction held prior to the 19th annual V. M. Goldschmidt Conference in Davos, Switzerland (June 19-21, 2009).   Contents:Thermodynamic Databases for Water-Rock InteractionThermodynamics of Solid Solution-Aqueous Solution SystemsMineral Replacement ReactionsThermodynamic Concepts in Modeling Sorption at the Mineral-Water InterfaceSurface Complexation Modeling: Mineral Fluid Equilbria at the Molecular ScaleThe Link Between Mineral Dissolution/Precipitation Kinetics and Solution ChemistryOrganics in Water-Rock InteractionsMineral Precipitation KineticsTowards an Integrated Model of Weathering, Climate, and Biospheric ProcessesApproaches to Modeling Weathered RegolithFluid-Rock Interaction: A Reactive Transport ApproachGeochemical Modeling of Reaction Paths and Geochemical Reaction Networks</t>
  </si>
  <si>
    <t>Eric H. Oelkers and Jacques Schott, Toulouse, France.</t>
  </si>
  <si>
    <t>Interfacial Phenomena and Colloid Stability</t>
  </si>
  <si>
    <t>Basic Principles</t>
  </si>
  <si>
    <t>Tadros, Tharwat F.</t>
  </si>
  <si>
    <t>Interfacial phenomena and Colloid Stability</t>
  </si>
  <si>
    <t xml:space="preserve"> SCI003000 SCIENCE / Applied Sciences; SCI013050 SCIENCE / Chemistry / Physical &amp; Theoretical; SCI013060 SCIENCE / Chemistry / Industrial &amp; Technical; TEC009010 Technology &amp; Engineering / Chemical &amp; Biochemical; TEC021000 Technology &amp; Engineering / Materials Science / General; TEC027000 Technology &amp; Engineering / Nanotechnology &amp; MEMS</t>
  </si>
  <si>
    <t>This fundamental book on interfacial phenomena forms the basis of application of interface and colloid science to various disperse systems. These include suspensions, emulsions, nano-dispersions, wetting, spreading, deposition and adhesion of particles to surfaces. These systems occur in most industrial applications, such as personal care and cosmetic formulations, pharmaceutical systems particularly for controlled and targeted delivery of drugs, agrochemical formulations and enhancement of their biological performance, paints and coatings as well as most food formulations. These applications are described in volume 2. The text is very valuable for formulation chemists, chemical engineers and technologies who are involved in such applications. In addition this fundamental text is also valuable for research scientists and Ph.D. students investigating various aspects of interface and colloid science.</t>
  </si>
  <si>
    <t>From the Contents:</t>
  </si>
  <si>
    <t>Tharwat Tadros,Wokingham, UK.</t>
  </si>
  <si>
    <t>Thermal Analysis and Thermodynamics</t>
  </si>
  <si>
    <t>In Materials Science</t>
  </si>
  <si>
    <t>Klimm, Detlef</t>
  </si>
  <si>
    <t>Thermodynamics</t>
  </si>
  <si>
    <t xml:space="preserve"> SCI013050 SCIENCE / Chemistry / Physical &amp; Theoretical; SCI065000 SCIENCE / Mechanics / Thermodynamics; TEC021000 Technology &amp; Engineering / Materials Science / General</t>
  </si>
  <si>
    <t>This introduction to thermodynamics discusses typical phase diagrams features and presents the wide range of techniques such as Differential Scanning Calorimetry, Thermogravimetry and others. In the last part the author brings many examples for typical practical problems often solved by thermal analysis. As an instructive guideline for practitioners the work reveals the connection between experimental data and theoretical model and vice versa.</t>
  </si>
  <si>
    <t>Detlef Klimm, IKZ, Berlin, Germany.</t>
  </si>
  <si>
    <t>Intermetallics</t>
  </si>
  <si>
    <t>Synthesis, Structure, Function</t>
  </si>
  <si>
    <t>Pöttgen, Rainer / Johrendt, Dirk</t>
  </si>
  <si>
    <t>The expanded edition focuses still more on Synthesis discussing necessary requirements for sample preparation and presents the broad range from structural analysis to property investigations. Additional examples of chemical and physical properties are highlighted for metallic, binary and multinary intermetallic compounds. The work contains an up-dated literature overview in all sub-chapters and a detailed formulae index.</t>
  </si>
  <si>
    <t>Rainer Pöttgen, University of Münster, Germany Dirk Johrendt, Ludwig-Maximilians-University of Munich, Germany.</t>
  </si>
  <si>
    <t>Crystal Growth of Intermetallics</t>
  </si>
  <si>
    <t>Gille, Peter / Grin, Yuri</t>
  </si>
  <si>
    <t xml:space="preserve"> SCI013030 SCIENCE / Chemistry / Inorganic; SCI016000 SCIENCE / Physics / Crystallography; SCI055000 SCIENCE / Physics / General; SCI077000 SCIENCE / Physics / Condensed Matter</t>
  </si>
  <si>
    <t>Intermetallic compounds are in the focus of solid-state research for a wide range of future applications, e.g. in heterogeneous catalysis, for thermoelectric generators, and basic research of quantum critical effects. A comprehensive overview is given on various crystal growth techniques that are particularly adopted to intermetallic phases. Experienced authors from leading institutes give detailed descriptions of the specific problems in crystal growth of intermetallic compounds and approaches to solve them.</t>
  </si>
  <si>
    <t>Peter Gille, LM University Munich, Germany. Juri Grin, MPI Institute for Chemical Physics of Solids, Dresden, Germany.</t>
  </si>
  <si>
    <t>Electrochemical Storage Materials</t>
  </si>
  <si>
    <t>From Crystallography to Manufacturing Technology</t>
  </si>
  <si>
    <t>Meyer, Dirk C. / Leisegang, Tilmann / Zschornak, Matthias / Stöcker, Hartmut</t>
  </si>
  <si>
    <t xml:space="preserve"> SCI013050 SCIENCE / Chemistry / Physical &amp; Theoretical; SCI016000 SCIENCE / Physics / Crystallography; SCI055000 SCIENCE / Physics / General; SCI077000 SCIENCE / Physics / Condensed Matter</t>
  </si>
  <si>
    <t>This work gives a comprehensive overview on materials, processes and technological challenges for electrochemical storage and conversion of energy. Optimization and development of electrochemical cells requires consideration of the cell as a whole, taking into account the complex interplay of all individual components. Considering the availability of resources, their environmental impact and requirements for recycling, the design of new concepts has to be based on the understanding of relevant processes at an atomic level.</t>
  </si>
  <si>
    <t>Contents:Introduction to energy storage, market analysis and outlookFundamental principles of battery designReviews on materials and technology- cathodes/anodes- separators- electrolytes- supercapacitor specialities- packaging</t>
  </si>
  <si>
    <t>Dirk C. Meyer, Tilmann Leisegang, Matthias Zschornak, Hartmut Stöcker, Technical University of Freiberg, Germany.</t>
  </si>
  <si>
    <t>Electroactive Polymers</t>
  </si>
  <si>
    <t>Synthesis and Applications</t>
  </si>
  <si>
    <t>Subramanian, Muralisrinivasan Natamai</t>
  </si>
  <si>
    <t xml:space="preserve"> SCI013000 SCIENCE / Chemistry / General; SCI013040 SCIENCE / Chemistry / Organic; SCI097000 SCIENCE / Physics / Polymer; TEC021000 Technology &amp; Engineering / Materials Science / General; TEC021020 Technology &amp; Engineering / Materials Science / Electronic Materials; TEC055000 Technology &amp; Engineering / Textiles &amp; Polymers</t>
  </si>
  <si>
    <t>The book focuses on the development of high performance, high efficiency electroactive polymers (EAPs), and electromechanically active polymers by controlling molecular chemical structure and morphology for all applications. This book is ideal for academicians and researchers in polymer and materials science.</t>
  </si>
  <si>
    <t>Muralisrinivasan Natamai Subramanian, Plastic Consultant, Tamil Nadu, India.</t>
  </si>
  <si>
    <t>Modern X-Ray Analysis on Single Crystals</t>
  </si>
  <si>
    <t>A Practical Guide</t>
  </si>
  <si>
    <t>Luger, Peter</t>
  </si>
  <si>
    <t xml:space="preserve"> SCI013010 SCIENCE / Chemistry / Analytic; SCI013030 SCIENCE / Chemistry / Inorganic; SCI016000 SCIENCE / Physics / Crystallography; TEC009010 Technology &amp; Engineering / Chemical &amp; Biochemical; TEC021000 Technology &amp; Engineering / Materials Science / General</t>
  </si>
  <si>
    <t>This completely revised edition is a guide for practical work in X-ray analysis. Experimental developments e.g. brilliant X-ray sources, area detection, and developments in computer hardware and software have led to increasing applications in X-ray analysis. An introduction to basic crystallography moves quickly to a practical and experimental treatment of structure analysis. Essential reading from the student to the professional level.</t>
  </si>
  <si>
    <t xml:space="preserve"> This completely revised edition is a guide for practical work in X-ray analysis. An introduction to basic crystallography moves quickly to a practical and experimental treatment of structure analysis. Emphasis is placed on understanding results and avoiding pitfalls. Essential reading for researchers from the student to the professional level interested in understanding the structure of molecules. INIS Database, DE18F3079   Throughout the book, the mathematical bases of the concepts being described are given in an easily readable presentation. One particularly useful feature is the Appendix on mathematics, which deals with the main mathematical tools used in crystallography, namely matrix and vector algebra, basis transformation and Fourier transforms. The very clear presentation means that this section should be very helpful to the student with a weaker mathematical background.[…] This text is very attractively presented, with many fine &amp;amp clear illustrations. It can strongly be recommended as an introduction to small molecule crystallography. Louis J. Farrugia, University of Glasgow   In conclusion, this comprehensive book is very well written and illustrated it is a book written by a colleague widely recognized in the crystallography community. I recommend it to all structural scientists who are starting out in crystallography and want to understand crystal structure determinations of organic and organometallic structures it is also an excellent book for professional crystallographers. Claude Lecomte in: Acta Cryst. 72/2016</t>
  </si>
  <si>
    <t>Peter Luger, Free University Berlin, Germany</t>
  </si>
  <si>
    <t>Highlights in Mineralogical Crystallography</t>
  </si>
  <si>
    <t>Armbruster, Thomas / Danisi, Rosa Micaela</t>
  </si>
  <si>
    <t>De Gruyter (O)</t>
  </si>
  <si>
    <t xml:space="preserve"> SCI013030 SCIENCE / Chemistry / Inorganic; SCI016000 SCIENCE / Physics / Crystallography; SCI019000 SCIENCE / Earth Sciences / General; SCI031000 SCIENCE / Earth Sciences / Geology; SCI077000 SCIENCE / Physics / Condensed Matter; TEC021000 Technology &amp; Engineering / Materials Science / General</t>
  </si>
  <si>
    <t>This book covers the recent developments in Mineralogical Crystallography by presenting a collection of review articles written by prestigious, international authors in the field. The common topic of the papers is the structural characterization of minerals and synthetic analogues using different techniques.</t>
  </si>
  <si>
    <t>Prof. Thomas Armbruster, University of Bern, Switzerland Dr. Rosa Micaela Danisi, University of Bern, Switzerland.</t>
  </si>
  <si>
    <t>Magnesium Materials</t>
  </si>
  <si>
    <t>From Mountain Bikes to Degradable Bone Grafts</t>
  </si>
  <si>
    <t>Oshida, Yoshiki</t>
  </si>
  <si>
    <t xml:space="preserve"> TEC021000 Technology &amp; Engineering / Materials Science / General; TEC021030 Technology &amp; Engineering / Materials Science / Metals &amp; Alloys</t>
  </si>
  <si>
    <t>The book provides an introduction to the topic of magnesium materials for biomedical applications. Additional to the background on magnesium’s physical, chemical and mechanical properties, areas of use, related diseases and pathways for biodegradation will be discussed. Also, an outlook of the future of magnesium material applications will be provided.</t>
  </si>
  <si>
    <t>Yoshiki Oshida, University of California, San Francisco, USA.</t>
  </si>
  <si>
    <t>A - D</t>
  </si>
  <si>
    <t>Klapötke, Thomas M.</t>
  </si>
  <si>
    <t>Energetic Materials Encyclopedia</t>
  </si>
  <si>
    <t xml:space="preserve"> SCI003000 SCIENCE / Applied Sciences; SCI013010 SCIENCE / Chemistry / Analytic; SCI013060 SCIENCE / Chemistry / Industrial &amp; Technical; TEC009010 Technology &amp; Engineering / Chemical &amp; Biochemical; TEC021000 Technology &amp; Engineering / Materials Science / General</t>
  </si>
  <si>
    <t>This book is the one-stop shop for chemical formulae, physical and chemical properties and manufacturing methods, measuring techniques and methods, detection, analytics, stability, aging, safety and transport regulations, applications, and toxicology of energetic materials. The 2nd edition features additional and updated references and over 50 newly listed compounds. Trade, company and military names are provided for many of the materials listed.</t>
  </si>
  <si>
    <t>Thomas M. Klapötke, Department of Chemistry, LMU Munich, Germany</t>
  </si>
  <si>
    <t>Non-Traditional Stable Isotopes</t>
  </si>
  <si>
    <t>Teng, Fang-Zhen / Dauphas, Nicolas / Watkins, James</t>
  </si>
  <si>
    <t>82</t>
  </si>
  <si>
    <t xml:space="preserve"> SCI019000 SCIENCE / Earth Sciences / General; SCI031000 SCIENCE / Earth Sciences / Geology; TEC021000 Technology &amp; Engineering / Materials Science / General</t>
  </si>
  <si>
    <t>This volume reviews the current status of non-traditional isotope geochemistry from analytical, theoretical, and experimental approaches to analysis of natural samples. In particular, important applications to cosmochemistry, high-temperature geochemistry, low-temperature geochemistry, and geobiology are discussed.</t>
  </si>
  <si>
    <t>Fang-Zhen Teng, James Watkins, Nicolas Dauphas.</t>
  </si>
  <si>
    <t>Silicon-Based Polymers and Materials</t>
  </si>
  <si>
    <t>Chrusciel, Jerzy J.</t>
  </si>
  <si>
    <t xml:space="preserve"> SCI013000 SCIENCE / Chemistry / General; SCI013030 SCIENCE / Chemistry / Inorganic; SCI013040 SCIENCE / Chemistry / Organic; SCI077000 SCIENCE / Physics / Condensed Matter; SCI097000 SCIENCE / Physics / Polymer; TEC021000 Technology &amp; Engineering / Materials Science / General; TEC055000 Technology &amp; Engineering / Textiles &amp; Polymers</t>
  </si>
  <si>
    <t>Silicon based materials and polymers are made of silicon containing polymers, mainly macromolecular siloxanes (silicones). This book covers the different kinds of siliconbased polymers: silicones, silsesquioxanes (POSS), and silicon-based copolymers. Other silicon containig polymers: polycarbosilanes, polysilazanes, siloxane-organic copolymers, silicon derived high-tech ceramics: silicon carbide and oxycarbide, silicon nitride, etc. have also a very important practical meaning and a hudge number of practical applications. These materials make up products in a variety of industries and products, including technical and medical applicatons.  Polycrystalline silicon is the basic material for large scale photovoltaic (PV) applications as solar cells. Technical applications of crystalline (c-Si) and amorphous (a-Si) silicon (fully inorganic materials), silicon nanowires are still quickly growing, especially in the fi eld of microelectronics, optoelectronics, photonics. and photovoltaics, catalysts, and different electronic devices (e.g. sensors, thermoelectric devices).  This book is ideal for researchers and as such covers the industrial perspective of using each class of silicon based materials.  Discusses silanes, silane coupling agents (SCA), silica, silicates, silane modified fillers, silsesquioxanes, silicones, and other silicon polymers and copolymers for practical applications as polymeric materials and very useful ingredients in materials science.</t>
  </si>
  <si>
    <t>Jerzy J. Chruściel, Łukasiewicz Research Network – Textile Research Institute, Łódź, Poland.</t>
  </si>
  <si>
    <t>Polymers and Composites Manufacturing</t>
  </si>
  <si>
    <t>Davim, J. Paulo / Kumar, Kaushik</t>
  </si>
  <si>
    <t>Advanced Composites</t>
  </si>
  <si>
    <t xml:space="preserve"> SCI097000 SCIENCE / Physics / Polymer; TEC020000 Technology &amp; Engineering / Manufacturing; TEC021000 Technology &amp; Engineering / Materials Science / General</t>
  </si>
  <si>
    <t>This volume reviews a wide range of processing methods which are currently being used for plastics and composites. Special focus lies on advancements in automation, in development of machines and new software for modeling, new materials for ease in manufacturing and strategies to increase productivity.</t>
  </si>
  <si>
    <t>Kaushik Kumar, Birla Institute of Technology, Ranchi, India.  J. Paulo Davim, University of Aveiro, Aveiro, Portugal.</t>
  </si>
  <si>
    <t>Spectroscopic Methods in Mineralogy and Geology</t>
  </si>
  <si>
    <t>Hawthorne, Frank C.</t>
  </si>
  <si>
    <t>18</t>
  </si>
  <si>
    <t>Volume 18 of Reviews in Mineralogy provides a general introduction to the use of spectroscopic techniques in Earth Sciences. It gives an Introduction To Spectroscopic Methods and covers Symmetry, Group Theory And Quantum Mechanics Spectrum-Fitting Methods Infrared And Raman Spectroscopy Inelastic Neutron Scattering Vibrational Spectroscopy Of Hydrous Components Optical Spectroscopy Mossbauer Spectroscopy MAS NMR Spectroscopy Of Minerals And Glasses NMR Spectroscopy And Dynamic Processes In Mineralogy And Geochemistry X-Ray Absorption Spectroscopy: Applications In Mineralogy ind Geochemistry Electron Paramagnetic Resonance Auger Electron And X-Ray Photelectron Spectroscopies and Luminescence, X-Ray Emission and New Spectroscopies.  The authors of this volume presented a short course, entitled  Spectroscopic Methods in Mineralogy and Geology , May 13-15, 1988, in Hunt Valley, Maryland.</t>
  </si>
  <si>
    <t>Frank C. Hawthorne, University of Manitoba, Winnepeg, Manitoba, Canada.</t>
  </si>
  <si>
    <t>Accelerated Materials Discovery</t>
  </si>
  <si>
    <t>How to Use Artificial Intelligence to Speed Up Development</t>
  </si>
  <si>
    <t>De Luna, Phil</t>
  </si>
  <si>
    <t xml:space="preserve"> COM004000 COMPUTERS / Intelligence (AI) &amp; Semantics; SCI013060 SCIENCE / Chemistry / Industrial &amp; Technical; SCI013070 SCIENCE / Chemistry / Computational &amp; Molecular Modeling; SCI050000 SCIENCE / Nanoscience; TEC004000 Technology &amp; Engineering / Automation; TEC009010 Technology &amp; Engineering / Chemical &amp; Biochemical; TEC021000 Technology &amp; Engineering / Materials Science / General; TEC021040 Technology &amp; Engineering / Materials Science / Thin Films, Surfaces &amp; Interfaces; TEC027000 Technology &amp; Engineering / Nanotechnology &amp; MEMS; TEC055000 Technology &amp; Engineering / Textiles &amp; Polymers</t>
  </si>
  <si>
    <t>Typical timelines to go from discovery to impact in the advanced materials sector are between 10 to 30 years. Advances in robotics and artificial intelligence are poised to accelerate the discovery and development of new materials dramatically. This book is a primer for any materials scientist looking to future-proof their careers and get ahead of the disruption that artificial intelligence and robotic automation is just starting to unleash. It is meant to be an overview of how we can use these disruptive technologies to augment and supercharge our abilities to discover new materials that will solve world’s biggest challenges.   Written by world leading experts on accelerated materials discovery from academia (UC Berkeley, Caltech, UBC, Cornell, etc.), industry (Toyota Research Institute, Citrine Informatics) and national labs (National Research Council of Canada, Lawrence Berkeley National Labs).</t>
  </si>
  <si>
    <t>Phil De Luna, National Research Council of Canada, Toronto, Canada.</t>
  </si>
  <si>
    <t>Pore Scale Geochemical Processes</t>
  </si>
  <si>
    <t>Steefel, Carl / Emmanuel, Simon / Anovitz, Lawrence</t>
  </si>
  <si>
    <t>80</t>
  </si>
  <si>
    <t xml:space="preserve"> SCI048000 SCIENCE / Earth Sciences / Mineralogy</t>
  </si>
  <si>
    <t>Volume 80 of Reviews in Mineraology &amp;amp Geochemistry (RiMG)includes contributions that review experimental, characterization, and modeling advances in our understanding of pore-scale geochemical processes.</t>
  </si>
  <si>
    <t>C. I. Steefel, Lawr. Berkeley Nat. Lab.S. Emmanuel, The Hebrew Univ. of JerusalemL.M. Anovitz, Oak Ridge Nat. Lab.</t>
  </si>
  <si>
    <t>Reactive Transport in Porous Media</t>
  </si>
  <si>
    <t>Lichtner, Peter C. / Steefel, Carl I. / Oelkers, Eric H.</t>
  </si>
  <si>
    <t>34</t>
  </si>
  <si>
    <t>Volume 34 of Reviews in Mineralogy focuses on methods to describe the extent and consequences of reactive flow and transport in natural subsurface systems. Since the field of reactive transport within the Earth Sciences is a multidisciplinary area of research, including geochemistry, geology, physics, chemistry, hydrology, and engineering, this book is an attempt to some extent bridge the gap between these different disciplines.</t>
  </si>
  <si>
    <t>Peter C. Lichtner, San Antonio, Texas, USA Carl I. Steefel, Tampa, Florida, USA and Eric H. Oelkers, Toulouse, France.</t>
  </si>
  <si>
    <t>Handbook of Nanoethics</t>
  </si>
  <si>
    <t>Van de Voorde, Marcel / Jeswani, Gunjan</t>
  </si>
  <si>
    <t>With nanotechnology being a relatively new field, the questions regarding safety and ethics are steadily increasing with the development of the research. This book aims to give an overview on the ethics associated with employing nanoscience for products with everyday applications. The risks as well as the regulations are discussed, and an outlook for the future of nanoscience on a manufacturer’s scale and for the society is provided.   Handbook of Nanoethics is perfect for , academicians and scientist, as well as all other industry professionals and researchers. It is a good introduction for newcomers in the field who do not want to dive deep into the details but are eager to understand the ethical challenges and possible solution related to nanotechnology and ethics.</t>
  </si>
  <si>
    <t>Gunjan Jeswani, Shri Shankaracharya Technical Campus, India Marcel Van de Voorde, University of Technology in Delft, Netherlands.</t>
  </si>
  <si>
    <t>E - N</t>
  </si>
  <si>
    <t>Intelligent Materials and Structures</t>
  </si>
  <si>
    <t xml:space="preserve"> SCI003000 SCIENCE / Applied Sciences; SCI050000 SCIENCE / Nanoscience; SCI074000 SCIENCE / Physics / Atomic &amp; Molecular; SCI084000 SCIENCE / Mechanics / Aerodynamics; TEC009000 Technology &amp; Engineering / Engineering (General); TEC021000 Technology &amp; Engineering / Materials Science / General</t>
  </si>
  <si>
    <t>This new edition of our 2016 book provides insight into designing intelligent materials and structures for special application in engineering. Literature is updated throughout and a new chapter on optics fibers has been added. The book discusses simulation and experimental determination of physical material properties, such as piezoelectric effects, shape memory, electro-rheology, and distributed control for vibrations minimization.</t>
  </si>
  <si>
    <t>Hydrogen-Air PEM Fuel Cell</t>
  </si>
  <si>
    <t>Integration, Modeling, and Control</t>
  </si>
  <si>
    <t>Tong, Shiwen / Qian, Dianwei / Huo, Chunlei</t>
  </si>
  <si>
    <t xml:space="preserve"> SCI024000 SCIENCE / Energy; TEC004000 Technology &amp; Engineering / Automation; TEC009060 Technology &amp; Engineering / Industrial Engineering; TEC009090 Technology &amp; Engineering / Automotive; TEC021000 Technology &amp; Engineering / Materials Science / General; TEC021020 Technology &amp; Engineering / Materials Science / Electronic Materials</t>
  </si>
  <si>
    <t>The book presents the modeling and control of hydrogen-air PEM fuel cells, including simultaneous estimation of the parameters and states, fuzzy cluster modeling, SPM-based predictive control and advanced fuzzy control. MATLAB/Simulink-based modeling and control programs are discussed in detail. With simulations and experiments, it is an essential reference for both scientists and industrial engineers.</t>
  </si>
  <si>
    <t>Shiwen Tong , Beijing Union U. China  Dianwei Qian, North China Electric Power U. China Chunlei Huo, CAS, China</t>
  </si>
  <si>
    <t>Chemistry of Atomic Layer Deposition</t>
  </si>
  <si>
    <t>Barry, Seán Thomas</t>
  </si>
  <si>
    <t xml:space="preserve"> SCI000000 SCIENCE / General; SCI013030 SCIENCE / Chemistry / Inorganic; SCI013060 SCIENCE / Chemistry / Industrial &amp; Technical; TEC008070 Technology &amp; Engineering / Electronics / Microelectronics; TEC021000 Technology &amp; Engineering / Materials Science / General; TEC021030 Technology &amp; Engineering / Materials Science / Metals &amp; Alloys</t>
  </si>
  <si>
    <t>This book will help chemists and non-chemists alike understand the fundamentals of surface chemistry and precursor design, and how these precursors drive the processes of atomic layer deposition, and how the surface-precursor interaction governs atomic layer deposition processes. The underlying principles in atomic layer deposition rely on the chemistry of a precursor with a surface.</t>
  </si>
  <si>
    <t>Seán Thomas Barry, Carleton University, Ottawa, Canada.</t>
  </si>
  <si>
    <t>Energetic Compounds</t>
  </si>
  <si>
    <t>Methods for Prediction of their Performance</t>
  </si>
  <si>
    <t>Keshavarz, Mohammad Hossein / Klapötke, Thomas M.</t>
  </si>
  <si>
    <t xml:space="preserve"> SCI013050 SCIENCE / Chemistry / Physical &amp; Theoretical; SCI013060 SCIENCE / Chemistry / Industrial &amp; Technical; TEC009010 Technology &amp; Engineering / Chemical &amp; Biochemical; TEC021000 Technology &amp; Engineering / Materials Science / General</t>
  </si>
  <si>
    <t>This book discusses methods for the assessment of energetic compounds through heat of detonation, detonation pressure, velocity and temperature, Gurney energy and power. The authors focus on the detonation pressure and detonation velocity of non-ideal aluminized energetic compounds. This 2nd Edition includes an updated and improved presentation of simple, reliable methods for the design, synthesis and development of novel energetic compounds.</t>
  </si>
  <si>
    <t>Mohammad H. Keshavarz, Malek-ashtar University of Technology, Iran Thomas M. Klapötke, LMU Munich, Germany</t>
  </si>
  <si>
    <t>Stable Isotope Geochemistry</t>
  </si>
  <si>
    <t>Valley, John W. / Cole, David R.</t>
  </si>
  <si>
    <t>43</t>
  </si>
  <si>
    <t>Volume 43 of Reviews in Mineralogy and Geochemistry reviews Stable Isotope Geochemistry. In terms of new technology, new sub-disciplines, and numbers of researchers, the field has changed more in the past decade than in any other since that of its birth. Unlike Volume 16, which was restricted to high temperature fields, this book covers a wider range of disciplines.</t>
  </si>
  <si>
    <t>John W. Valley, Madison, Wisconsin, USA and David R. Cole, Oak Ridge, Tennessee, USA.</t>
  </si>
  <si>
    <t>Solar Cells and Energy Materials</t>
  </si>
  <si>
    <t>Oku, Takeo</t>
  </si>
  <si>
    <t xml:space="preserve"> SCI024000 SCIENCE / Energy; TEC021000 Technology &amp; Engineering / Materials Science / General</t>
  </si>
  <si>
    <t>This book offers an introduction to solar cells and energy materials includingnew materials based on organics, nanostructures and novel inorganics and developments in more traditional photovoltaic materials.</t>
  </si>
  <si>
    <t>Takeo Oku, The University of Shiga Prefecture, Japan.</t>
  </si>
  <si>
    <t>Minerals, Inclusions And Volcanic Processes</t>
  </si>
  <si>
    <t>Putirka, Keith D. / Tepley III, Frank J.</t>
  </si>
  <si>
    <t>69</t>
  </si>
  <si>
    <t>Volume 69 of Reviews in Mineralogy and Geochemistry covers the fundamental issues of volcanology: At what depths are eruptions triggered, and over what time scales? Where and why do magmas coalesce before ascent? If magmas stagnate for thousands of years, what forces are responsible for initiating final ascent, or the degassing processes that accelerate upward motion? To the extent that we can answer these questions, we move towards formulating tests of mechanistic models of volcanic eruptions (e.g., Wilson, 1980 Slezin, 2003 Scandone et al., 2007), and hypotheses of the tectonic controls on magma transport (e.g., ten Brink and Brocher, 1987 Takada, 1994 Putirka and Busby, 2007). Our goal, in part, is to review how minerals can be used to understand volcanic systems and the processes that shape them we also hope that this work will spur new and integrated studies of volcanic systems.</t>
  </si>
  <si>
    <t>Keith D. Putirka, Fresno, California, USA and Frank J. Tepley III, III, Corallis, Oregon, USA.</t>
  </si>
  <si>
    <t>Uranium</t>
  </si>
  <si>
    <t>Mineralogy, Geochemistry, and the Environment</t>
  </si>
  <si>
    <t>Burns, Peter C. / Finch, Robert J.</t>
  </si>
  <si>
    <t>38</t>
  </si>
  <si>
    <t>Volume 38 of Reviews in Mineralogy provides detailed reviews of various aspects of the mineralogy and geochemistry of uranium. We have attempted to produce a volume that incorporates most important aspects of uranium in natural systems, while providing some insight into important applications of uranium mineralogy and geochemistry to environmental problems. The result is a blend of perspectives and themes: historical (Chapter 1), crystal structures (Chapter 2), systematic mineralogy and paragenesis (Chapters 3 and 7), the genesis of uranium ore deposits (Chapters 4 and 6), the geochemical behavior of uranium and other actinides in natural fluids (Chapter 5), environmental aspects of uranium such as microbial effects, groundwater contamination and disposal of nuclear waste (Chapters 8, 9 and 10), and various analytical techniques applied to uranium-bearing phases (Chapters 11-14).This volume was written in preparation for a short course by the same title, sponsored by the Mineralogical Society of America, October 22 and 23, 1999 in Golden, Colorado, prior to MSA's joint annual meeting with the Geological Society of America.</t>
  </si>
  <si>
    <t>Peter C. Burns, Notre Dame, Indiana, USA and Robert J. Finch, Argonne, Illinois, USA.</t>
  </si>
  <si>
    <t>Biosensors</t>
  </si>
  <si>
    <t>Fundamentals and Applications</t>
  </si>
  <si>
    <t>Pandey, Chandra Mouli / Malhotra, Bansi Dhar</t>
  </si>
  <si>
    <t xml:space="preserve"> MED003040 MEDICAL / Allied Health Services / Medical Technology; SCI007000 SCIENCE / Life Sciences / Biochemistry; SCI009000 SCIENCE / Life Sciences / Biophysics; SCI010000 SCIENCE / Biotechnology; SCI050000 SCIENCE / Nanoscience; TEC008070 Technology &amp; Engineering / Electronics / Microelectronics; TEC027000 Technology &amp; Engineering / Nanotechnology &amp; MEMS</t>
  </si>
  <si>
    <t>This book focuses on the state-of-the-art of biosensor research and development for specialists and non-specialists. It introduces the fundamentals of the subject with relevant characteristics of transducer elements, as well as biochemical recognition molecules. This book is ideal for researchers of nanotechnology, materials science and biophysics.</t>
  </si>
  <si>
    <t>Chandra Mouli Pandeya, Delhi Technological University, India.  Bansi Dhar Malhotrab, Delhi Technological University, India.</t>
  </si>
  <si>
    <t>Materials Chemistry</t>
  </si>
  <si>
    <t>For Scientists and Engineers</t>
  </si>
  <si>
    <t>Benvenuto, Mark Anthony</t>
  </si>
  <si>
    <t xml:space="preserve"> SCI013030 SCIENCE / Chemistry / Inorganic; SCI077000 SCIENCE / Physics / Condensed Matter; TEC021000 Technology &amp; Engineering / Materials Science / General; TEC021010 Technology &amp; Engineering / Materials Science / Ceramics; TEC021030 Technology &amp; Engineering / Materials Science / Metals &amp; Alloys; TEC039000 Technology &amp; Engineering / Superconductors &amp; Superconductivity</t>
  </si>
  <si>
    <t>This book is an introductory work on the broad topics included in Materials Science. It encompasses a number of different materials classes and properties with a focus on the structure-property relationships between them. Each class of materials will include and discuss recycling techniques and other green methods of production. Materials Chemistry: For Scientists and Engineers is ideal for all newcomers to the fi eld as well as for those seeking a knowledge of solid state chemistry.</t>
  </si>
  <si>
    <t>Mark Benvenuto, University of Detroit Mercy, Detroit, USA.</t>
  </si>
  <si>
    <t>Social Sciences and Philosophical Aspects</t>
  </si>
  <si>
    <t xml:space="preserve"> SCI013000 SCIENCE / Chemistry / General; SCI050000 SCIENCE / Nanoscience; SOC002000 SOCIAL SCIENCE / Anthropology / General</t>
  </si>
  <si>
    <t>What Is Dark Matter?</t>
  </si>
  <si>
    <t>Fisher, Peter</t>
  </si>
  <si>
    <t>Princeton Frontiers in Physics</t>
  </si>
  <si>
    <t xml:space="preserve"> SCI005000 SCIENCE / Physics / Astrophysics; SCI077000 SCIENCE / Physics / Condensed Matter</t>
  </si>
  <si>
    <t>What we know about dark matter and what we have yet to discoverAstronomical observations have confirmed dark matter’s existence, but what exactly is dark matter? In What Is Dark Matter?, particle physicist Peter Fisher introduces readers to one of the most intriguing frontiers of physics. We cannot actually see dark matter, a mysterious, nonluminous form of matter that is believed to count for about 27 percent of the mass-energy balance in the universe. But we know dark matter is present by observing its ghostly gravitational effects on the behavior and evolution of galaxies. Fisher brings readers quickly up to speed regarding the current state of the dark matter problem, offering relevant historical context as well as a close look at the cutting-edge research focused on revealing dark matter’s true nature.Could dark matter be a new type of particle—an axion or a Weakly Interacting Massive Particle (WIMP)—or something else? What have physicists ruled out so far—and why? What experimental searches are now underway and planned for the near future, in hopes of detecting dark matter on Earth or in space? Fisher explores these questions and more, illuminating what is known and unknown, and what a triumph it will be when scientists discover dark matter’s identity at last.</t>
  </si>
  <si>
    <t>“Looking at a timely and popular area, What Is Dark Matter? is accessible to any curious reader. It will benefit those that desire to go a bit more technically in depth into the subject matter. Filled with anecdotes, this cohesive and fluid book is a great invitation to learn more.”—Juan Collar, University of Chicago“What Is Dark Matter? will be useful for students and readers who are interested in better understanding this exciting topic and learning about the current experiments that are trying to detect it. This is an informative, interesting, and captivating book.”—Neta Bahcall, Princeton University</t>
  </si>
  <si>
    <t>Peter Fisher is the Thomas A. Frank (1977) Professor of Physics and serves as head of the Physics Department at the Massachusetts Institute of Technology.</t>
  </si>
  <si>
    <t>Structure</t>
  </si>
  <si>
    <t xml:space="preserve"> SCI013050 SCIENCE / Chemistry / Physical &amp; Theoretical; SCI074000 SCIENCE / Physics / Atomic &amp; Molecular; SCI077000 SCIENCE / Physics / Condensed Matter; TEC021000 Technology &amp; Engineering / Materials Science / General</t>
  </si>
  <si>
    <t>This textbook summarizes physical aspects of materials at atomic and molecular level, and discusses micro-structure of metals, alloys, ceramics and polymers. It further explains point defects, dislocations and surface imperfections, and the motions of atoms and molecular in solid state. As first volume in the set, it prepares students for further studies on phases and transitions which are discussed in the next volume.</t>
  </si>
  <si>
    <t>Table of Content:Chapter 1 Atomic structure and interatomic bonding1.1 Atomic structure1.2 Interatomic bonding1.3 Polymer chain structureChapter 2 Solids and structure2.1 Fundamentals of crystallography2.2 Metallic crystal structures2.3 Structures of alloy phases2.4 Ionic crystal structures2.5 Covalent crystal structures2.6 Polymer crystals2.7 Structure of the qusi-crystalline state2.8 Structure of the liquid-crystalline state2.9 Structure of the noncrystalline stateChapter 3 Imperfections in crystalline solids3.1 Point defects3.3 Dislocations-linear defects3.3 Surface and interfaceChapter 4 Motion of atoms and molecules in solids4.1 Phenomenological theory4.2 Thermodynamic analysis of diffusion4.3 Atomic theory of diffusion4.4 Activation energy of diffusion4.5 Radom walk and diffusion displacement4.6 Factors influencing diffusion4.7 Reactive diffusion4.8 Diffusion in ionic crystals4.9 Molecule motion in polymer</t>
  </si>
  <si>
    <t>Gengxiang Hu, Xun Cai, Yonghua Rong, Shanghai Jiaotong University, Shanghai, China</t>
  </si>
  <si>
    <t>Geomicrobiology</t>
  </si>
  <si>
    <t>Interactions between Microbes and Minerals</t>
  </si>
  <si>
    <t>Banfield, Jillian F. / Nealson, Kenneth H.</t>
  </si>
  <si>
    <t>35</t>
  </si>
  <si>
    <t>Volume 35 of Reviews in Mineralogy defines and explore the topic of geomicrobiology. It is organized so as to first introduce the nature, diversity, and metabolic impact of microorganisms and the types of solid phases they interact with. This is followed by a discussion of processes that occur at cell surfaces, interfaces between microbes and minerals, and within cells, and the resulting mineral precipitation, dissolution, and changes in aqueous geochemistry. The volume concludes with a discussion of the carbon cycle over geologic time.  Basis for this volume was the Short Course on Geomicrobiology presented by the Mineralogical Society of America on October 18 and 19, 1997, at the Alta Peruvian Lodge in Alta, Utah.</t>
  </si>
  <si>
    <t>Jillian F. Banfield, University of Wisconsin-Madison, USA and Kenneth H. Nealson, University of Wisconsin-Milwaukee, USA.</t>
  </si>
  <si>
    <t>Biomineralization</t>
  </si>
  <si>
    <t>Dove, Patricia M. / De Yoreo, James J. / Weiner, Steve</t>
  </si>
  <si>
    <t>54</t>
  </si>
  <si>
    <t>Volume 54 of Reviews in Mineralogy and Geochemistry focuses upon the various processes by which organisms direct the formation of minerals. Our framework of examining biominerals from the viewpoints of major mineralization strategies distinguishes this volume from most previous reviews. The review begins by introducing the reader to over-arching principles that are needed to investigate biomineralization phenomena.</t>
  </si>
  <si>
    <t>Patricia M. Dove, Blacksburg, Virginia, USA James J. De Yoreo, Livermore, California, USA and Steve WeinerRehovot, Israel.</t>
  </si>
  <si>
    <t>Fluid inclusions</t>
  </si>
  <si>
    <t>Roedder, Edwin</t>
  </si>
  <si>
    <t>12</t>
  </si>
  <si>
    <t>Volume 12 of Reviews in Mineralogy introduces to fluid inclusions. It covers the folowing questions: when and where inclusions form. how they change, how to prepare material and make microthermometric measurementsl, how to interpret these data, and what has been found in applications of fluid-inclusion studies to each of a series of different geologic environments. This book also attempts to discuss the many applications of fluid inclusions to the study of and understanding of geologic processes and the geologic environments in which they acted.</t>
  </si>
  <si>
    <t>Edwin Roedder, United States Geological Survey, Reston, Virginia, USA.</t>
  </si>
  <si>
    <t>Phosphates</t>
  </si>
  <si>
    <t>Geochemical, Geobiological and Materials Importance</t>
  </si>
  <si>
    <t>Kohn, Matthew J. / Rakovan, John / Hughes, John M.</t>
  </si>
  <si>
    <t>48</t>
  </si>
  <si>
    <t>Volume 48 of Reviews in Mineralogy and Geochemistry represents the work of many authors whose research illustrates how the unique chemical and physical behavior of phosphate minerals permits a wide range of applications that encompasses phosphate mineralogy, petrology, biomineralization, geochronology, and materials science. While diverse, these fields are all linked structurally, crystal-chemically and geochemically. As geoscientists turn their attention to the intersection of the biological, geological, and material science realms, there is no group of compounds more germane than the phosphates.</t>
  </si>
  <si>
    <t>Matthew L. Kohn, Columbia, South Carolina, USA John Rakovan and John M. Hughes, Oxford, Ohio, USA.</t>
  </si>
  <si>
    <t>Mesoporous Silica</t>
  </si>
  <si>
    <t>Anionic Amphiphilic Molecular Templates</t>
  </si>
  <si>
    <t>Che, Shunai</t>
  </si>
  <si>
    <t xml:space="preserve"> SCI013060 SCIENCE / Chemistry / Industrial &amp; Technical; SCI050000 SCIENCE / Nanoscience; SCI074000 SCIENCE / Physics / Atomic &amp; Molecular; TEC021000 Technology &amp; Engineering / Materials Science / General</t>
  </si>
  <si>
    <t>Mesoporous silica has large-scale industrial applications such as catalysis, drug delivery and bio/chemical absorptions. This book is devoted to all aspects and types of this material, focusing synthesis of mesoporous silica with anionic amphiphilic molecules. Characterization, properties, and applications are also discussed, making the book an essential reference for material scientists, chemists, and chemical Engineer.</t>
  </si>
  <si>
    <t>Table of contentsChapter 1:IntroductionChapter 2: Co-structure Directing Route for synthesizing mesoporous silicasChapter 3: Synthesis of mesoporous silicas with different anionic amphiphilic moleculesChapter 4: Structural Control of Anionic-Surfactant-Templated Mesoporous SilicaChapter 5: Pore Size Control of Anionic-Surfactant-Templated Mesoporous SilicaChapter 6: Morphological Control of Anionic-Surfactant-Templated Mesoporous SilicaChapter 7: Template Removal Strategy of AMS for Obtaining Functional Mesoporous SilicaChapter 8: Cationic-Surfactant-Templated Mesoporous Silica Achieved with Anionic CSDAChapter 9: Regular Arrangement of Functional Groups on Pore SurfaceChapter 10: Applications of Mesoporous Silicas Prepared by Co-structure-Directing Route</t>
  </si>
  <si>
    <t>Shunai Che, Tongji University, Shanghai, China</t>
  </si>
  <si>
    <t>Multifunctional Materials</t>
  </si>
  <si>
    <t>Challa, S.S.R. Kumar</t>
  </si>
  <si>
    <t xml:space="preserve"> SCI003000 SCIENCE / Applied Sciences; SCI013030 SCIENCE / Chemistry / Inorganic; SCI050000 SCIENCE / Nanoscience; SCI077000 SCIENCE / Physics / Condensed Matter; TEC021000 Technology &amp; Engineering / Materials Science / General; TEC027000 Technology &amp; Engineering / Nanotechnology &amp; MEMS</t>
  </si>
  <si>
    <t>Within the group of metallic nanomaterials, multi metallic materials take a special role. Energetic differences of electronic states from various metal atoms facilitate electron transfer processes, making the materials prone for application as catalysts or sensors. The book highlights synthetic aspects and materials applications and explains the fundamental processes occurring within these exceptional materials.</t>
  </si>
  <si>
    <t>Challa Kumar, Harvard University, Cambridge, USA.</t>
  </si>
  <si>
    <t>Symmetry</t>
  </si>
  <si>
    <t>Through the Eyes of Old Masters</t>
  </si>
  <si>
    <t>Makovicky, Emil</t>
  </si>
  <si>
    <t xml:space="preserve"> ART000000 ART / General; MAT015000 MATHEMATICS / History &amp; Philosophy; SCI013030 SCIENCE / Chemistry / Inorganic; SCI016000 SCIENCE / Physics / Crystallography; SCI019000 SCIENCE / Earth Sciences / General; TEC021000 Technology &amp; Engineering / Materials Science / General</t>
  </si>
  <si>
    <t>A large range of symmetries in art is presented through clear and aesthetically outstanding examples of historical ornaments. Compendious comments illustrate the selected photographic material by addressing the interested and specialist reader alike. Contents:IntroductionFundamental categoriesThe convenient start: Plane groups of symmetryIntertwined patterns: Layer groups of symmetryTwo-colored periodic ornamentationPolychromatic patternsBeyond 2D groups: Hypersymmetry, superstructures, two symmetries in one pattern, the  order-disorder  patterns, homothety and similarity, inversion and nonlinear patternsQuasiperiodic patternsFractals and fractal characterStyle and symmetry &amp;#8211 symmetry and styleReferencesIndex</t>
  </si>
  <si>
    <t xml:space="preserve"> What this book does do is illustrate, with dozens and dozens of beautiful photographs (all of them taken by the author), how symmetry is found in all sorts of examples of classical art from around the world: mosaics, marble floors, windows, vases, etc. [...] I can't imagine it being used as a text in a mathematics course, but I can certainly see a professor showing slides from it to illustrate the mathematics that is learned from another source. And I can also see a professor just flipping through the pages of this book for fun, enjoying one beautiful photograph after another.  MAA Reviews</t>
  </si>
  <si>
    <t>Emil Makovicky, University of Copenhagen, Denmark.</t>
  </si>
  <si>
    <t>Nano Comes to Life</t>
  </si>
  <si>
    <t>How Nanotechnology Is Transforming Medicine and the Future of Biology</t>
  </si>
  <si>
    <t>Contera, Sonia</t>
  </si>
  <si>
    <t xml:space="preserve"> MED000000 MEDICAL / General; SCI008000 SCIENCE / Life Sciences / Biology; SCI050000 SCIENCE / Nanoscience; SCI055000 SCIENCE / Physics / General; TEC021000 Technology &amp; Engineering / Materials Science / General; TEC027000 Technology &amp; Engineering / Nanotechnology &amp; MEMS</t>
  </si>
  <si>
    <t>The nanotechnology revolution that will transform human health and longevityNano Comes to Life opens a window onto the nanoscale—the infinitesimal realm of proteins and DNA where physics and cellular and molecular biology meet—and introduces readers to the rapidly evolving nanotechnologies that are allowing us to manipulate the very building blocks of life. Sonia Contera gives an insider's perspective on this new frontier, revealing how nanotechnology enables a new kind of multidisciplinary science that is poised to give us control over our own biology, our health, and our lives.Drawing on her perspective as one of today's leading researchers in the field, Contera describes the exciting ways in which nanotechnology makes it possible to understand, interact with, and manipulate biology—such as by designing and building artificial structures and even machines at the nanoscale using DNA, proteins, and other biological molecules as materials. In turn, nanotechnology is revolutionizing medicine in ways that will have profound effects on our health and longevity, from nanoscale machines that can target individual cancer cells and deliver drugs more effectively, to nanoantibiotics that can fight resistant bacteria, to the engineering of tissues and organs for research, drug discovery, and transplantation.The future will bring about the continued fusion of nanotechnology with biology, physics, medicine, and cutting-edge fields like robotics and artificial intelligence, ushering us into a new  transmaterial era.  As we contemplate the power, advantages, and risks of accessing and manipulating our own biology, Contera offers insight and hope that we may all share in the benefits of this revolutionary research.</t>
  </si>
  <si>
    <t xml:space="preserve"> Contera describes various discoveries related to nanotechnology, physics, and biology and details how these breakthroughs have influenced the way humans think about life. The stories she presents are really fascinating. —Petra Rudolf, University of Groningen Your body is built and maintained by molecular nanomachines, and the future of medicine will depend on our ability to work in the nanoscale realm. Nano Comes to Life tells the story of progress and the path forward. The prospects are amazing. —K. Eric Drexler, author of Radical Abundance: How a Revolution in Nanotechnology Will Change Civilization</t>
  </si>
  <si>
    <t>Sonia Contera is professor of biological physics in the Department of Physics at the University of Oxford and one of today’s leading nanotech pioneers. She lives in Oxford, England. Twitter @SONIACONTERA</t>
  </si>
  <si>
    <t>Cellulose Nanocrystals</t>
  </si>
  <si>
    <t>An Emerging Nanocellulose for Numerous Chemical Processes</t>
  </si>
  <si>
    <t>Katiyar, Vimal / Dhar, Prodyut</t>
  </si>
  <si>
    <t xml:space="preserve"> SCI013000 SCIENCE / Chemistry / General; SCI050000 SCIENCE / Nanoscience; TEC055000 Technology &amp; Engineering / Textiles &amp; Polymers</t>
  </si>
  <si>
    <t>Cellulose nanocrystals are being used more frequently as processing and nanofabrication techniques have advanced considerably. Cellulose Nanocrystals includes topics including Extraction and Fabrication Methodologies, Scale-Up Strategies and Life Cycle Assessment, Surface Modification Strategies, Nanocomposites, and Characterization and Testing Protocols. This book will appeal to physical, chemical and biological scientists as well as engineers.</t>
  </si>
  <si>
    <t>Vimal Katiyar, Indian Institute of Technology, Guwahati, India.  Prodyut Dhar, Aalto University, Finland.</t>
  </si>
  <si>
    <t>O - Z</t>
  </si>
  <si>
    <t>Nanoscience and Nanotechnology</t>
  </si>
  <si>
    <t>Advances and Developments in Nano-sized Materials</t>
  </si>
  <si>
    <t xml:space="preserve"> SCI013020 SCIENCE / Chemistry / Clinical; SCI013060 SCIENCE / Chemistry / Industrial &amp; Technical; SCI013070 SCIENCE / Chemistry / Computational &amp; Molecular Modeling; SCI015000 SCIENCE / Cosmology; SCI024000 SCIENCE / Energy; SCI050000 SCIENCE / Nanoscience; SCI074000 SCIENCE / Physics / Atomic &amp; Molecular; SCI077000 SCIENCE / Physics / Condensed Matter; TEC021000 Technology &amp; Engineering / Materials Science / General</t>
  </si>
  <si>
    <t>Nanoscience and Nanotechnology is an overview of advances into the modeling and characterization of nano-sized materials as well as their use in the areas of catalysis, energy, health, communications, etc. The scientific and safety aspects of nanomaterials are discussed as well as their use in technical applications. Ideal for researchers and students of materials science, chemistry, industrial chemistry, and physics.</t>
  </si>
  <si>
    <t>Ultrahigh Pressure Mineralogy</t>
  </si>
  <si>
    <t>Physics and Chemistry of the Earth's Deep Interior</t>
  </si>
  <si>
    <t>Hemley, Russell J.</t>
  </si>
  <si>
    <t>37</t>
  </si>
  <si>
    <t>Volume 37 of Reviews in Mineralogy, divided into three sections, begins with an overview (Chapter 1) of the remarkable advances in the ability to subject minerals-not only as pristine single-crystal samples but also complex, natural mineral assemblages-to extreme pressure-temperature conditions in the laboratory. These advances parallel the development of an arsenal of analytical methods for measuring mineral behavior under those conditions. This sets the stage for section two (Chapters 2-8) which focuses on high-pressure minerals in their geological setting as a function of depth. This top-down approach begins with what we know from direct sampling of high-pressure minerals and rocks brought to the surface to detailed geophysical observations of the vast interior. The third section (Chapters 9-19) presents the material fundamentals, starting from properties of a chemical nature, such as crystal chemistry, thermochemistry, element partitioning, and melting, and moving toward the domain of mineral physics such as melt properties, equations of state, elasticity, rheology, vibrational dynamics, bonding, electronic structure, and magnetism. The Review thus moves from the complexity of rocks to their mineral components and finally to fundamental properties arising directly from the play of electrons and nuclei.This volume was prepared for a short course by the same title, organized by Russell J. Hemley and Ho-kwang Mao and sponsored by the Mineralogical Society of America, December 4-6, 1998 on the campus of the University of California at Davis.</t>
  </si>
  <si>
    <t>Russell J. Hemley, Geophysical Laboratory, Carnegie Institution of Washington, Washington, Distric of Columbia, USA.</t>
  </si>
  <si>
    <t>Hydrous Phyllosilicates</t>
  </si>
  <si>
    <t>(Exclusive of Micas)</t>
  </si>
  <si>
    <t>Bailey, S. W.</t>
  </si>
  <si>
    <t>19</t>
  </si>
  <si>
    <t>Volume 13 of Reviews in Mineralogy presents much of our present-day knowledge of micas. The micas were treated first because of their abundance in nature and the fact that many detailed studies had been carried out on them. The serpentines, kaolins, smectites, chlorites, etc. were couvered lately. Hence the peculiar nature of the title of this volume.</t>
  </si>
  <si>
    <t>S. W. Bailey, Madison, Wisconsin, USA.</t>
  </si>
  <si>
    <t>Fundamentals of Adhesion and Interfaces</t>
  </si>
  <si>
    <t>Rimai, D. S. / DeMejo, L. P. / Mittal, K. L.</t>
  </si>
  <si>
    <t xml:space="preserve"> SCI000000 SCIENCE / General; TEC021000 Technology &amp; Engineering / Materials Science / General</t>
  </si>
  <si>
    <t>Frontmatter -- Contents -- Preface -- Mechanics of particle adhesion -- The role of adhesion in the impact of elastic spheres -- Surface roughness and its influence on particle adhesion using atomic force techniques -- JKR-DMT transition in the presence of a liquid meniscus -- Adhesion of charged particles -- Adhesion and cohesion mechanisms of lunar dust on the moon's surface -- The adhesion-induced deformation and the removal of submicrometer particles -- X-ray evanescent wave-induced fluorescence study of adsorption of a sulfonated polystyrene ionomer from dimethyl sulfoxide to the solution/vapor interface -- Surface modification of ultra-high molecular weight polyethylene fibers by Y -radiation-induced grafting -- Probing adhesion spectroscopically: rheo-photoacoustic FT-IR spectroscopy and work of adhesion -- Formation of polyimide-Cu complexes: improvement of direct Cu-on-PI and Pl-on-Cu adhesion -- Fracto-emission and electrical transients due to interfacial failure -- Direct measurement of molecular level adhesion between poly(ethylene terephthalate) and polyethylene films: determination of surface and interfacial energies -- Wetting hysteresis: effects due to shadowing -- Interaction forces between hydrophobic mica surfaces -- Cracks at adhesive interfaces -- Relationship between adhesion and friction forces -- Molecular dynamic modeling of interfacial energy</t>
  </si>
  <si>
    <t>3091</t>
  </si>
  <si>
    <t xml:space="preserve"> SCI013030 SCIENCE / Chemistry / Inorganic; SCI055000 SCIENCE / Physics / General; TEC021000 Technology &amp; Engineering / Materials Science / General</t>
  </si>
  <si>
    <t>More than 80 elements of the Periodic Table are metals showing a broad range of structures, bonding peculiarities and physical properties. Thus, alloys and intermetallic compounds play an important role for modern functional and construction materials. Due to the enormous variety of intermetallics the authors introduce to the broad field on the level of final Master studies and focus on the basic materials.</t>
  </si>
  <si>
    <t>Prof. Dr. Rainer Pöttgen, University of Münster, Germany Prof. Dr. Dirk Johrendt, Ludwig-Maximilians-University of Munich, Germany.</t>
  </si>
  <si>
    <t>Mineral-Water Interface Geochemistry</t>
  </si>
  <si>
    <t>Hochella, Michael F. / White, Art F.</t>
  </si>
  <si>
    <t>Volume 23 of Reviews in Mineralogy covers chemical reactions that take place at mineral-water interfaces. It describes most of the important concepts &amp;amp contributions that have driven mineral-water interface geochemistry to its present state. It intoduces examples of the global importance of mineral-water interface reactions &amp;amp covers atomistic approaches, adsorption, precipitation and dissolution, &amp;amp oxidation-reduction reactions.</t>
  </si>
  <si>
    <t>Michael F. Hochella, Jr., Stanford, California, USA and Art F. White, Menlo Park, California, USA.</t>
  </si>
  <si>
    <t>Green Electrospinning</t>
  </si>
  <si>
    <t>Demir, Mustafa M. / Horzum, Nesrin / Muñoz-Espí, Rafael / Crespy, Daniel</t>
  </si>
  <si>
    <t xml:space="preserve"> SCI013000 SCIENCE / Chemistry / General; SCI026000 SCIENCE / Environmental Science (see also Chemistry / Environmental); TEC021000 Technology &amp; Engineering / Materials Science / General; TEC055000 Technology &amp; Engineering / Textiles &amp; Polymers</t>
  </si>
  <si>
    <t>The last two decades have seen electrospinning of nanofibers performed mainly from solutions of toxic organic solvents. The increase in demand for scaling up electrospinning in recent years therefore requires an environmentally friendly process free of organic solvents. This book addresses techniques for clean and safe electrospinning in the fabrication of green nanofibers and their potential applications.</t>
  </si>
  <si>
    <t>Mustafa M. Demir, Izmir Institute of Technology, Izmir, Turkey. Nesrin Horzum, Izmir Katip Celebi University, Izmir, Turkey.</t>
  </si>
  <si>
    <t>Nanochemistry</t>
  </si>
  <si>
    <t>From Theory to Application for In-Depth Understanding of Nanomaterials</t>
  </si>
  <si>
    <t>Liu, Jingbo / Bashir, Sajid / Wang, Xuan</t>
  </si>
  <si>
    <t xml:space="preserve"> SCI013000 SCIENCE / Chemistry / General; SCI013030 SCIENCE / Chemistry / Inorganic; SCI050000 SCIENCE / Nanoscience; TEC021000 Technology &amp; Engineering / Materials Science / General; TEC021020 Technology &amp; Engineering / Materials Science / Electronic Materials; TEC021030 Technology &amp; Engineering / Materials Science / Metals &amp; Alloys; TEC021040 Technology &amp; Engineering / Materials Science / Thin Films, Surfaces &amp; Interfaces; TEC027000 Technology &amp; Engineering / Nanotechnology &amp; MEMS</t>
  </si>
  <si>
    <t>The modernization of science and technology using nanomaterials will open a new paradigm to meet the increasing energy demand. This book provides an in-depth understanding of theoretical perspectives from molecular and atomic levels. The modern analytical techniques explored provide an understanding of the interactions of particles at interfaces. This book gives a holistic view of materials synthesis, analysis, application, and safe handling.</t>
  </si>
  <si>
    <t>Xuan Wang, Sajid Bashir, and Jingbo Liu, Texas A&amp;ampM University, Texas, USA.</t>
  </si>
  <si>
    <t>Macromolecular Chemistry</t>
  </si>
  <si>
    <t>Natural and Synthetic Polymers</t>
  </si>
  <si>
    <t>Elzagheid, Mohamed</t>
  </si>
  <si>
    <t xml:space="preserve"> SCI007000 SCIENCE / Life Sciences / Biochemistry; SCI013000 SCIENCE / Chemistry / General; SCI013040 SCIENCE / Chemistry / Organic; TEC021000 Technology &amp; Engineering / Materials Science / General; TEC055000 Technology &amp; Engineering / Textiles &amp; Polymers</t>
  </si>
  <si>
    <t>This book discusses macromolecular chemistry, from natural to synthetic polymers. Natural polymers including carbohydrates, lipids, proteins, and nucleic acids are explored including their classifications and properties. Industrial synthetic polymers are discussed including their synthesis, characterization, and industrial use. Applications discussed include potential additives and biodegradable polymers.</t>
  </si>
  <si>
    <t>Mohamed Elzagheid, Jubail Industrial College, KSA.</t>
  </si>
  <si>
    <t>Applied Mineralogy of Cement &amp; Concrete</t>
  </si>
  <si>
    <t>Broekmans, Maarten A.T.M. / Pöllmann, Herbert</t>
  </si>
  <si>
    <t>74</t>
  </si>
  <si>
    <t>Volume 74 of Reviews in Mineralogy and Geochemistry contains a selection of papers on the applied mineralogy of cement and concrete, by far the most popular modern building material by volume, with an annual production exceeding 9 billion cubic meters, and steadily growing. Not even all 'concrete' topics can be covered by a single volume, but an interesting assortment was finally obtained. The seven chapters deal with mineralogy and chemistry of (alumina) clinker production and hydration (Pöllmann), alternative raw clinkering materials to reduce CO2 emission (Justnes), assessment of clinker constituents by optical and electron microscopy (Stutzman), industrial assessment of raw materials, cement and concrete using X-ray methods in different applications (Meier et al.), in situ investigation of clinker and cement hydration based on quantitative crystallographic phase analysis (Aranda et al.), characterization and properties of supplementary cementitious materials (SCMs) to improve cement and concrete properties (Snellings et al.), and deleterious alkali-aggregate reaction (AAR) in concrete (Broekmans).</t>
  </si>
  <si>
    <t>Maarten A.T.M. Broekmans, Geological Survey of Norway, Norway and Herbert Pöllmann, Martin Luther Universität Halle, Germany.</t>
  </si>
  <si>
    <t>Boron</t>
  </si>
  <si>
    <t>Mineralogy, Petrology, and Geochemistry</t>
  </si>
  <si>
    <t>Anovitz, Lawrence M. / Grew, Edward S.</t>
  </si>
  <si>
    <t>33</t>
  </si>
  <si>
    <t>Volume 33 of Reviews in Mineralogy reviews the Mineralogy, Petrology, and Geochemistry of Boron.  Contents:Mineralogy, Petrology and Geochemistry of Boron: An IntroductionThe Crystal Chemistry of BoronExperimental Studies on Borosilicates and Selected BoratesThermochemistry of Borosilicate Melts and Glasses - from Pyrex to PegmatitesThermodynamics of Boron Minerals: Summary of Structural, Volumetric and Thermochemical DataContinental Borate Deposits of Cenozoic AgeBoron in Granitic Rocks and Their Contact AureolesExperimental Studies of Boron in Granitic MeltsBorosilicates (Exclusive of Tourmaline) and Boron in Rock-forming Minerals in Metamorphic EnvironmentsMetamorphic Tourmaline and Its Petrologic ApplicationsTourmaline Associations with Hydrothermal Ore DepositsGeochemistry of Boron and Its Implications for Crustal and Mantle ProcessesBoron Isotope Geochemistry: An OverviewSimilarities and Contrasts in Lunar and Terrestrial Boron GeochemistryElectron Probe Microanalysis of Geologic Materials for BoronAnalyses of Geological Materials for Boron by Secondary Ion Mass SpectrometryNuclear Methods for Analysis of Boron in MineralsParallel Electron Energy-loss Spectroscopy of Boron in MineralsInstrumental Techniques for Boron Isotope Analysis</t>
  </si>
  <si>
    <t>Edward S. Grew, Orono, Maine, USA and Lawrence M. Anovitz, Oak Ridge, Tennessee, USA.</t>
  </si>
  <si>
    <t>Reactive Transport in Natural and Engineered Systems</t>
  </si>
  <si>
    <t>Druhan, Jennifer / Tournassat, Christophe</t>
  </si>
  <si>
    <t>85</t>
  </si>
  <si>
    <t>Volume 85 of Reviews in Mineraology &amp;amp Geochemistry (RiMG) reviews the diversity of reactive transport (RT) applications developed over the past 20 years, ranging from the understanding of basic processes to the prediction of Earth global cycling processes at the watershed scale. Key areas of RT development are highlighted to continue advancing our capabilities to predict mass and energy transfer in natural and engineered systems.</t>
  </si>
  <si>
    <t>Jennifer Druhan (Urbana, USA), Christophe Tournassat (Berkely, USA).</t>
  </si>
  <si>
    <t>Geochemistry of Geologic CO2 Sequestration</t>
  </si>
  <si>
    <t>DePaolo, Donald J. / Cole, David R. / Navrotsky, Alexandra / Bourg, Ian C.</t>
  </si>
  <si>
    <t>77</t>
  </si>
  <si>
    <t>Volume 77 of Reviews in Mineralogy and Geochemistry focuses on important aspects of the geochemistry of geological CO2 sequestration. It is in large part an outgrowth of research conducted by members of the U.S. Department of Energy funded Energy Frontier Research Center (EFRC) known as the Center for Nanoscale Control of Geologic CO2 (NCGC). Eight out of the 15 chapters have been led by team members from the NCGC representing six of the eight partner institutions making up this center - Lawrence Berkeley National Laboratory (lead institution, D. DePaolo - PI), Oak Ridge National Laboratory, The Ohio State University, the University of California Davis, Pacific Northwest National Laboratory, and Washington University, St. Louis.</t>
  </si>
  <si>
    <t>D. J. DePaolo, Berkeley Lab D. R. Cole, The Ohio State Univ. A. Navrotsky, Univ. of California-Davis I. C. Bourg, Berkeley Lab, USA.</t>
  </si>
  <si>
    <t>Nanodispersions</t>
  </si>
  <si>
    <t>740</t>
  </si>
  <si>
    <t xml:space="preserve"> SCI013050 SCIENCE / Chemistry / Physical &amp; Theoretical; SCI013060 SCIENCE / Chemistry / Industrial &amp; Technical; SCI050000 SCIENCE / Nanoscience; TEC021000 Technology &amp; Engineering / Materials Science / General; TEC027000 Technology &amp; Engineering / Nanotechnology &amp; MEMS</t>
  </si>
  <si>
    <t>Our book provides anintroduction that covers nanodispersions. Most often used in the Pharmaceutical, Food and Cosmetics industry, liposomes are used to carry drugs, peptides, proteins, vitamins, and other actives to specific target destinations (organs).</t>
  </si>
  <si>
    <t>Chapter 1 General IntroductionDefinition of nanodispersions (nanosuspensions, nanoemulsions, swollen micelles or microemulsions, liposomes and vesicles) and their size range. General description of their colloid stability. Main advantages of nanodispersions and their industrial applications. Outline and scope of the text.Chapter 2 Preparation of nanosuspensions by top-up process Nucleation and growth and control of particle size distribution. Factors determining the formation of narrow particle size distribution. Role of surfactants and polymers. Preparation of nano-polymer colloids (lattices) by emulsion and dispersion polymerization. Factors affects the stability of nanosuspensions.Chapter 3 Preparation of nanosuspensions by bottom down processDispersion of preformed particles in liquids and the need of a wetting agent. Break-up of aggregates and agglomerates by application of high speed stirrers. Reduction of particle size by application of intense energy (microfluidization or bead milling). Maintenance of the colloid stability of the resulting particles. Reduction of Ostwald ripening.Chapter 4 Industrial applications of NanosuspensionsApplication in pharmacy to enhance bioavailability, Application in sunscreens for UV protection. Application in paints and coatings.Chapter 5 Preparation of nanoemulsions by the use of high pressure homogenisersPrinciples of emulsion formation and the role of the emulsifier. Selection of emulsifiers. Methods of emulsification and prevention of coalescence during emulsification. Origin of colloid stability of nanoemulsions. Prevention of Ostwald ripeningChapter 6 L</t>
  </si>
  <si>
    <t xml:space="preserve"> Die verschiedenen Kapitel bieten eine moderne Einführung in interessante Themen, und sie sind so aufgebaut, dass sie auch ohne große Vorkenntnisse zur raschen und aktuellen Information dienen. Die Texte sind von hoher wissenschaftlicher Qualität, und sie enthalten interessante Beispiele aus verschiedenen Bereichen der Kolloidchemie. H. Rehage in: Chem. Ing. Tech. 90.8 (2018), 1104</t>
  </si>
  <si>
    <t>Thatwat F. Tadros, Wokingham, UK.</t>
  </si>
  <si>
    <t>Natural Zeolites</t>
  </si>
  <si>
    <t>Occurrence, Properties, Applications</t>
  </si>
  <si>
    <t>Bish, David L. / Ming, Douglas W.</t>
  </si>
  <si>
    <t>45</t>
  </si>
  <si>
    <t>Volume 45 of Reviews in Mineralogy and Geochemistry is a new and expanded update of Volume 4 from 1977. Most of the material in this volume is entirely new, and Natural Zeolites: Occurrence, Properties, Applications presents a fresh and expanded look at many of the subjects contained in Volume 4.There has been an explosion in our knowledge of the crystal chemistry and structures of natural zeolites (Chapters 1 and 2), due in part to the now-common Rietveld method that allows treatment of powder diffraction data. Studies on the geochemistry of natural zeolites have also greatly increased, partly as a result of the interests related to the disposal of radioactive wastes, and Chapters 3, 4, 5, 13, and 14 detail the latest results in this important area. Until the latter part of the 20th century, zeolites were often looked upon as a geological curiosity, but they are now known to be widespread throughout the world in sedimentary and igneous deposits and in soils (Chapters 6-12). The application of natural zeolites has greatly expanded since the first zeolite volume. Chapter 15 details the use of natural zeolites for removal of ammonium ions, heavy metals, radioactive cations, and organic molecules from natural waters, wastewaters, and soils. Similarly, Chapter 16 describes the use of natural zeolites as building blocks and cements in the building industry, Chapter 17 outlines their use in solar energy storage, heating, and cooling applications, and Chapter 18 describes their use in a variety of agricultural applications, including as soil conditioners, slow-release fertilizers, soil-less substrates, carriers for insecticides and pesticides, and remediation agents in contaminated soils.</t>
  </si>
  <si>
    <t>David L. Bish, Los Alamos, New Mexico, USA and Douglas W. Ming, Houston, Texas, USA.</t>
  </si>
  <si>
    <t>Physical Metallurgy</t>
  </si>
  <si>
    <t>Metals, Alloys, Phase Transformations</t>
  </si>
  <si>
    <t>Zel'dovich, Vitaly I. / Schastlivtsev, Vadim M.</t>
  </si>
  <si>
    <t>Metals and Alloys</t>
  </si>
  <si>
    <t xml:space="preserve"> TEC009070 Technology &amp; Engineering / Mechanical; TEC021000 Technology &amp; Engineering / Materials Science / General; TEC021030 Technology &amp; Engineering / Materials Science / Metals &amp; Alloys; TEC023000 Technology &amp; Engineering / Metallurgy</t>
  </si>
  <si>
    <t>This compact overview on physical metallurgy provides a detailed coverage of phase equilibria and phase transformations in metals and alloys. It presents the broad range of topics from processes of crystallization and diffusion mechanisms to plastic deformations, recrystallization and phase transformations. It presents the microstructures in various alloys, especially in iron alloys and steels. As an introductory work it is valuable to Material Scientists, Students and Engineers.</t>
  </si>
  <si>
    <t>Vadim M. Schastlivtsev, Vitaly I. Zeldovich, Russian Academy of Sciences, Ekaterinburg, Russia.</t>
  </si>
  <si>
    <t>Zircon</t>
  </si>
  <si>
    <t>Hanchar, John M. / Hoskin, Paul W. O.</t>
  </si>
  <si>
    <t>53</t>
  </si>
  <si>
    <t>Volume 53 of Reviews in Mineralogy and Geochemistry covers the most important aspects of zircon-related research over the past twenty-years and highlight possible future research avenues.The chapters review the structure of zircon and other mineral (and synthetic) phases with the zircon structure the minor and trace element compositions of igneous, metamorphic and hydrothermal zircons the study of melt inclusions in zircon experimental and natural studies of zircon saturation and the use of zircon saturation thermometry for natural rocks cation diffusion and oxygen diffusion in zircon the historical development of zircon geochronology from the mid-1950s to the present ID-TIMS, SIMS and ICP-MS the application of zircon chronology in constraining sediment provenance and the calibration ofthe geologic time-scale other isotopic systematics the spectroscopy of zircon, both crystalline and metamict and an atlas of internal textures of zircon.</t>
  </si>
  <si>
    <t>John M. Hanchar, Washington, District of Columbia, USA and Paul W.O. Hoskin, Freiburg im Breisgau, Germany.</t>
  </si>
  <si>
    <t>Plant and Animal Based Composites</t>
  </si>
  <si>
    <t>Kumar, Kaushik / Davim, J. Paulo</t>
  </si>
  <si>
    <t>13</t>
  </si>
  <si>
    <t xml:space="preserve"> TEC009010 Technology &amp; Engineering / Chemical &amp; Biochemical; TEC021000 Technology &amp; Engineering / Materials Science / General</t>
  </si>
  <si>
    <t>The increasing demand for environmentally friendly materials and the need for cheaper fibres points the search in the direction of natural products such as bark, leaves, scales or shells. The aim of this book is to provide a forum to review the recent advances in the area of plant and animal-based composites and identify possible trends for further developments.</t>
  </si>
  <si>
    <t>Kaushik Kumar, BIT Mesra, India, J. Paulo Davim, University of Aveiro, Portugal.</t>
  </si>
  <si>
    <t>Glass</t>
  </si>
  <si>
    <t>Selected Properties and Crystallization</t>
  </si>
  <si>
    <t>Schmelzer, Jürn W. P.</t>
  </si>
  <si>
    <t xml:space="preserve"> SCI013030 SCIENCE / Chemistry / Inorganic; SCI016000 SCIENCE / Physics / Crystallography; SCI077000 SCIENCE / Physics / Condensed Matter; TEC009000 Technology &amp; Engineering / Engineering (General); TEC009060 Technology &amp; Engineering / Industrial Engineering; TEC021000 Technology &amp; Engineering / Materials Science / General; TEC040000 Technology &amp; Engineering / Technical &amp; Manufacturing Industries &amp; Trades</t>
  </si>
  <si>
    <t>This workdemonstrates how general features of glasses and glass transition are exemplified in different classes of glass-forming systems, such as silicate glasses, metallic glasses, and polymers. In addition, the wide field of phase formation processes and their effect on glasses and their propertiesis studied both from theoretical and experimental points of view.</t>
  </si>
  <si>
    <t>Jürn W. P. Schmelzer, University of Rostock, Germany.</t>
  </si>
  <si>
    <t>Highlights in Applied Mineralogy</t>
  </si>
  <si>
    <t>Heuss-Aßbichler, Soraya / Amthauer, Georg / John, Melanie</t>
  </si>
  <si>
    <t xml:space="preserve"> SCI013030 SCIENCE / Chemistry / Inorganic; SCI019000 SCIENCE / Earth Sciences / General; SCI031000 SCIENCE / Earth Sciences / Geology; SCI048000 SCIENCE / Earth Sciences / Mineralogy; TEC021000 Technology &amp; Engineering / Materials Science / General</t>
  </si>
  <si>
    <t>What can we learn from nature? The study of the physical, chemical and structural properties of well-known minerals in the geo- and biosphere creates new opportunities for innovative applications in technology, environment or medicine. This book highlights today’s research on outstanding minerals such as garnets used as components in all solid state batteries, delafossite formation during wastewater treatment, monazites for the immobilization of high level radioactive waste or hyroxylapatite as bioactive material for medical implant applications.   Contents Part I: High-technology materials Lithium ion–conducting oxide garnets Olivine-type battery materials Natural and synthetic zeolites Microstructure analysis of chalcopyrite-type CuInSe2 and kesterite-type Cu2ZnSnSe4 absorber layers in thin film solar cells Surface-engineered silica via plasma polymer deposition Crystallographic symmetry analysis in NiTi shape memory alloys   Part II: Environmental mineralogy Gold, silver, and copper in the geosphere and anthroposphere: can industrial wastewater act as an anthropogenic resource? Applied mineralogy for recovery from the accident of Fukushima Daiichi Nuclear Power Station Phosphates as safe containers for radionuclides Immobilization of high-level waste calcine (radwaste) in perovskites Titanate ceramics for high-level nuclear waste immobilization   Part III: Biomineralization, biomimetics, and medical mineralogy Patterns of mineral organization in carbonate biological hard materials Sea urchin spines as role models for biological design and integrative structures Nacre: a biomineral, a natural biomaterial, and a source of bio-inspiration Hydroxylapatite coatings: applied mineralogy research in the bioceramics field A procedure to apply spectroscopic techniques in the investigation of silica-bearing industrial materials</t>
  </si>
  <si>
    <t>Soraya Heuss-Aßbichler and Melanie John, LM University, Munich, Germany. Georg Amthauer, PL University, Salzburg, Austria.</t>
  </si>
  <si>
    <t>Luminescence</t>
  </si>
  <si>
    <t>Theory and Applications of Rare Earth Activated Phosphors</t>
  </si>
  <si>
    <t>Tiwari, Ratnesh / Dubey, Vikas / Singh, Vijay / Zayas Saucedo, María Elena</t>
  </si>
  <si>
    <t xml:space="preserve"> SCI013030 SCIENCE / Chemistry / Inorganic; TEC021000 Technology &amp; Engineering / Materials Science / General; TEC021030 Technology &amp; Engineering / Materials Science / Metals &amp; Alloys</t>
  </si>
  <si>
    <t>Phosphors are often consisting of transition-metal compounds or rare-earth compounds, with the most common application being displays and fluorescent light. This book will guide the reader through the latest developments in thermo-, electro-, mechano- and bioluminescence of rare earth phosphors and crystals. Also, the effect of doping will be discussed.</t>
  </si>
  <si>
    <t>Ratnesh Tiwari, Vikas Dubey, BIT Raipur, India Vijay Singh, Konkuk Univ., S. Korea María Elena Zayas Saucedo, Univ. of Sonora, Mexico.</t>
  </si>
  <si>
    <t>Basic Principles of Interface Science and Colloid Stability</t>
  </si>
  <si>
    <t xml:space="preserve"> SCI013050 SCIENCE / Chemistry / Physical &amp; Theoretical; SCI013060 SCIENCE / Chemistry / Industrial &amp; Technical; SCI050000 SCIENCE / Nanoscience; SCI060000 SCIENCE / Reference; SCI097000 SCIENCE / Physics / Polymer; TEC027000 Technology &amp; Engineering / Nanotechnology &amp; MEMS; TEC055000 Technology &amp; Engineering / Textiles &amp; Polymers</t>
  </si>
  <si>
    <t>Volume 1 of the Handbook of Colloid and Interface Science is a survey of the theory of colloids in a variety of fields, as well as theircharacterization by rheology. It is an ideal reference work for research scientists, universities, and industry practitioners looking for a complete understanding of how colloids and interfaces behave.</t>
  </si>
  <si>
    <t>Tharwat F. Tadros, Wokingham, UK.</t>
  </si>
  <si>
    <t>Geochemistry of Non-Traditional Stable Isotopes</t>
  </si>
  <si>
    <t>Johnson, Clark M. / Beard, Brian L. / Albarède, Francis</t>
  </si>
  <si>
    <t>55</t>
  </si>
  <si>
    <t>Volume 55 presents a summary of the isotope geochemistry of non-traditional stable isotope systems as is known for those elements that have been studied in some detail, and which have a variety of geochemical properties. In addition, this volume includes discussions on the broad isotopic variations that occur in the solar system, theoretical approaches to calculating isotopic fractionations, and the variety of analytical methods that are in use.</t>
  </si>
  <si>
    <t>Clark M. Johnson, Madison, Wisconsin, USA Brian L. Beard, Madison, Wisconsin, USA and Francis Albarede, Lyon, France.</t>
  </si>
  <si>
    <t>Wearable Energy Storage Devices</t>
  </si>
  <si>
    <t>Vinu Mohan, Allibai Mohanan</t>
  </si>
  <si>
    <t xml:space="preserve"> SCI003000 SCIENCE / Applied Sciences; SCI013050 SCIENCE / Chemistry / Physical &amp; Theoretical; SCI013100 SCIENCE / Chemistry / Electrochemistry; SCI024000 SCIENCE / Energy; TEC021000 Technology &amp; Engineering / Materials Science / General</t>
  </si>
  <si>
    <t>Flexible and stretchable energy storage devices are increasingly being needed for a wide variety of applications such as wearable electronics, electronic papers, electronic skins, smart clothes, bendable smart phones and implantable medical devices. Wearable Energy Storage Devices discusses flexible and stretchable supercapacitors and batteries, stretchable and self-healing gel electrolytes, and hybrid wearable energy storage-harvesting devices.</t>
  </si>
  <si>
    <t>Allibai Mohanan Vinu Mohan, CSIR Central Electrochemical Research Institute, India.</t>
  </si>
  <si>
    <t>Micas</t>
  </si>
  <si>
    <t>Bailey, S.W.</t>
  </si>
  <si>
    <t>Volume 13 treats micas, the most abundant phyllosilicate. It lays the foundations of the classification, structures, and crystal chemistry of micas. It treats bonding and electrostatic modeling of micas as well as covers spectroscopic and optical properties. Moreover, it reviews phase equilibria and the occurrences, chemistry, and petrology of micas in igneous, metamorphic, and sedimentary rocks, pegmatites, and certain ore deposits.</t>
  </si>
  <si>
    <t>Glass Fibre-Reinforced Polymer Composites</t>
  </si>
  <si>
    <t>Materials, Manufacturing and Engineering</t>
  </si>
  <si>
    <t>Davim, J. Paulo / Babu, Jalumedi</t>
  </si>
  <si>
    <t xml:space="preserve"> SCI013000 SCIENCE / Chemistry / General; SCI077000 SCIENCE / Physics / Condensed Matter; SCI097000 SCIENCE / Physics / Polymer; TEC021000 Technology &amp; Engineering / Materials Science / General</t>
  </si>
  <si>
    <t>Engineered composites materials display superior properties to pristine materials. Glass fibres have been used for years in the production of light weight composites. This book is a much needed update as to the processing methods and technologies present in the manufacturing of GFRP. Coverage of machining, cutting, tools, and thermal loads are discussed. Ideal for researchers in academia and industry.</t>
  </si>
  <si>
    <t>Jalumedi Babu, St. Joseph’s College of Eng. &amp;amp Tech., Choondacherry, Kerala, India.  J. Paulo Davim, University of Aveiro, Portugal.</t>
  </si>
  <si>
    <t>Environmental Functional Nanomaterials</t>
  </si>
  <si>
    <t>Zhong, Ziyi / Wang, Qiang</t>
  </si>
  <si>
    <t xml:space="preserve"> SCI003000 SCIENCE / Applied Sciences; SCI013000 SCIENCE / Chemistry / General; SCI013030 SCIENCE / Chemistry / Inorganic; SCI013080 SCIENCE / Chemistry / Environmental (see also Environmental Science); SCI050000 SCIENCE / Nanoscience; TEC009010 Technology &amp; Engineering / Chemical &amp; Biochemical; TEC027000 Technology &amp; Engineering / Nanotechnology &amp; MEMS; TEC040000 Technology &amp; Engineering / Technical &amp; Manufacturing Industries &amp; Trades</t>
  </si>
  <si>
    <t>Environmental Functional Nanomaterials covers the molecular structure and properties of nanomaterials used to remove refractory pollutants from industrial wastewaters and the environment with high efficiency. Insights into the innovations in the production of these new nanomaterials are provided. This book is ideal for career starters and students of materials science, environmental science, and chemistry.</t>
  </si>
  <si>
    <t>Ziyi Zhong, Nanyang Technological University, Singapore.  Qiang Wang, Beijing Forestry University</t>
  </si>
  <si>
    <t>Biodegradable Composites</t>
  </si>
  <si>
    <t xml:space="preserve"> SCI097000 SCIENCE / Physics / Polymer; TEC021000 Technology &amp; Engineering / Materials Science / General; TEC055000 Technology &amp; Engineering / Textiles &amp; Polymers</t>
  </si>
  <si>
    <t>With conventional materials contributing greatly to environmental waste, biodegradable and natural composites have grown in interest and display low environmental impact at low cost across a wide range of applications. This book provides an overview of different biodegradable and natural composites and focuses on efforts into increasing their mechanical performance to extend their capabilities and applications.</t>
  </si>
  <si>
    <t>Green Composites</t>
  </si>
  <si>
    <t>Davim, J. Paulo</t>
  </si>
  <si>
    <t>7</t>
  </si>
  <si>
    <t xml:space="preserve"> SCI013080 SCIENCE / Chemistry / Environmental (see also Environmental Science); SCI097000 SCIENCE / Physics / Polymer; TEC010010 Technology &amp; Engineering / Environmental / Pollution Control; TEC021000 Technology &amp; Engineering / Materials Science / General; TEC031010 Technology &amp; Engineering / Power Resources / Alternative &amp; Renewable; TEC055000 Technology &amp; Engineering / Textiles &amp; Polymers</t>
  </si>
  <si>
    <t>Discusses the latest results in academia and industry on green composites. Existing machinability problems like low processability and reduction of the ductility are addressed and discussed in relation to use of adhesion promoters, additives or chemical modification of the filler to overcome these problems. Recent industrial efforts to minimize the environmental impact, e.g. biodegradable polymer matrix, renewable sources complete the approach.</t>
  </si>
  <si>
    <t>J. Paulo Davim, University of Aveiro, Aveiro, Portugal.</t>
  </si>
  <si>
    <t>Low-Temperature Thermochronology:</t>
  </si>
  <si>
    <t>Techniques, Interpretations, and Applications</t>
  </si>
  <si>
    <t>Reiners, Peter W. / Ehlers, Todd A.</t>
  </si>
  <si>
    <t>58</t>
  </si>
  <si>
    <t>Volume 58 of Reviews in Mineralogy and Geochemistry presents 22 chapters covering many of the important modern aspects of thermochronology. The coverage of the chapters ranges widely, including historical perspective, analytical techniques, kinetics and calibrations, modeling approaches, and interpretational methods. In general, the chapters focus on intermediate- to low-temperature thermochronometry, though some chapters cover higher temperature methods such as monazite U/Pb closure profiles, and the same theory and approaches used in low-temperature thermochronometry are generally applicable to higher temperature systems. The widely used low- to medium-temperature thermochronometric systems are reviewed in detail in these chapters, but while there are numerous chapters reviewing various aspects of the apatite (U-Th)/He system, there is no chapter singularly devoted to it, partly because of several previous reviews recently published on this topic.</t>
  </si>
  <si>
    <t>Peter W. Reiners, New Haven, Connecticut, USA and Todd A. Ehlers, Ann Arbor, Michigan, USA.</t>
  </si>
  <si>
    <t>Smart Polymers</t>
  </si>
  <si>
    <t>Principles and Applications</t>
  </si>
  <si>
    <t>García, José Miguel / García, Félix Clemente / Reglero Ruiz, José Antonio / Vallejos, Saúl / Trigo-López, Miriam</t>
  </si>
  <si>
    <t xml:space="preserve"> SCI013000 SCIENCE / Chemistry / General; TEC021000 Technology &amp; Engineering / Materials Science / General; TEC055000 Technology &amp; Engineering / Textiles &amp; Polymers</t>
  </si>
  <si>
    <t>Smart polymers react sharply to small changes in physical or chemical conditions and present an intelligent response to the presence of different biomolecules. For these reasons, the interest in smart polymers has recently increased exponentially. This book offers a unique opportunity to review the physical-chemical fundamentals of smart polymers, and their behavior. It also provides an excellent review of the main applications of smart polymers.</t>
  </si>
  <si>
    <t>José Miguel García, Félix Clemente García, José Antonio Reglero Ruiz, Saúl Vallejos, Miriam Trigo-López, University of Burgos, Spain.</t>
  </si>
  <si>
    <t>BioChar</t>
  </si>
  <si>
    <t>Applications for Bioremediation of Contaminated Systems</t>
  </si>
  <si>
    <t>Shah, Maulin P. / Thapar Kapoor, Riti</t>
  </si>
  <si>
    <t xml:space="preserve"> SCI013000 SCIENCE / Chemistry / General; SCI013040 SCIENCE / Chemistry / Organic; SCI013080 SCIENCE / Chemistry / Environmental (see also Environmental Science); SCI026000 SCIENCE / Environmental Science (see also Chemistry / Environmental); SCI050000 SCIENCE / Nanoscience; TEC009010 Technology &amp; Engineering / Chemical &amp; Biochemical; TEC010000 Technology &amp; Engineering / Environmental / General; TEC021000 Technology &amp; Engineering / Materials Science / General; TEC027000 Technology &amp; Engineering / Nanotechnology &amp; MEMS</t>
  </si>
  <si>
    <t>This book explores the production and applications of biochar. This material is used to remove contaminants from industrial effluent and to reutilize waste sludge in the production of biofuel/bioenergy. The treatment of wastewater and reuse of waste sludge in value added products manufacturing and environmental clean-up is explored. This book provides a roadmap for future strategies for pollution abatement and sustainable development.</t>
  </si>
  <si>
    <t>Riti Thapar Kapoor, Amity University, India Maulin P. Shah, Enviro Technology Limited, India.</t>
  </si>
  <si>
    <t>Organic and Hybrid Solar Cells</t>
  </si>
  <si>
    <t>Schmidt-Mende, Lukas / Kraner, Stefan / Fakharuddin, Azhar</t>
  </si>
  <si>
    <t xml:space="preserve"> SCI000000 SCIENCE / General; SCI013000 SCIENCE / Chemistry / General; SCI024000 SCIENCE / Energy; SCI053000 SCIENCE / Physics / Optics &amp; Light; TEC021000 Technology &amp; Engineering / Materials Science / General</t>
  </si>
  <si>
    <t>With the increasing world-energy demand there is a growing necessity for clean and renewable energy. This book offers an introduction to these new types of solar cells and discusses fabrication, different architectures and their device physics on the bases of the author's teaching course on a master degree level. A comparison with conventional solar cells is given and the specialties of organic solar cells emphasized.</t>
  </si>
  <si>
    <t>Lukas Schmidt-Mende, Stefan Kraner and Azhar Fakharuddin, University of Konstanz, Konstanz, Germany.</t>
  </si>
  <si>
    <t>Sodium-Ion Batteries</t>
  </si>
  <si>
    <t>Advanced Technology and Applications</t>
  </si>
  <si>
    <t>Xie, Man / Wu, Feng / Huang, Yongxin</t>
  </si>
  <si>
    <t xml:space="preserve"> SCI000000 SCIENCE / General; SCI003000 SCIENCE / Applied Sciences; SCI024000 SCIENCE / Energy; TEC021000 Technology &amp; Engineering / Materials Science / General</t>
  </si>
  <si>
    <t>This book provides an in-depth coverage of basic theories, progress and applications of sodium-ion batteries, and introduces the various technologies and mechanisms for anodes, cathodes, and electrolytes. In addition, this book gives insight into industrial applications of sodium-ion batteries.</t>
  </si>
  <si>
    <t>Man Xie, Feng Wu and Yongxin Huang, Beijing Institute of Technology, China.</t>
  </si>
  <si>
    <t>Infrared Spectra of Rubbers, Plastics and Thermoplastic Elastomers</t>
  </si>
  <si>
    <t>Davies, Yvonne / Davies, Jason / Forrest, Martin J.</t>
  </si>
  <si>
    <t xml:space="preserve"> SCI013010 SCIENCE / Chemistry / Analytic; SCI097000 SCIENCE / Physics / Polymer; TEC009010 Technology &amp; Engineering / Chemical &amp; Biochemical; TEC021000 Technology &amp; Engineering / Materials Science / General; TEC055000 Technology &amp; Engineering / Textiles &amp; Polymers</t>
  </si>
  <si>
    <t>This handbook collects over 800 infrared spectra of rubbers, plastics and thermoplastics elastometers. It contains five different libraries: rubbers in transmission spectroscopy, rubbers in pyrolysate spectroscopy, plastics in transmission spectroscopy, plastics in pyrolysate spectroscopy, and rubbers and plastics in single-bounce ATR spectroscopy. This is an invaluable reference for the rubbers and plastics industry.</t>
  </si>
  <si>
    <t>Yvonne Davies, Jason Davies and Martin Forrest, Rapra Technology, UK</t>
  </si>
  <si>
    <t>Kinetics of Geochemical Processes</t>
  </si>
  <si>
    <t>Lasaga, Anthonio C. / Kirkpatrick, James</t>
  </si>
  <si>
    <t>8</t>
  </si>
  <si>
    <t>Volume 8 of Reviews in Mineralogy treats a Short Course in Kinetics, which brings together the fundamentals needed to explain field observations using kinetic data. It is hoped that this book may serve, not only as a reference for researchers dealing with the rates of geochemical processes, but also as a text in courses on geochemical kinetics.  The book is organized with a rough temperature gradient in mind, i.e. low temperature kinetics at the beginning and igneous kinetics at the end. However, the topics in each chapter are general enough that they can be applied often to any geochemical domain: sedimentary, metamorphic or igneous. The theory of kinetics operates at two complementary levels: the phenomenological and the atomistic. The former relies on macroscopic variables (e.g. temperature or concentrations) to describe the rates of reactions or the rates of transport the latter relates the rates to the basic forces operating between the particular atomic or molecular species of any system. This book deals with both descriptions of the kinetics of geochemical processes.</t>
  </si>
  <si>
    <t>Anthonio C. Lasaga, University Park, Pennsylvania, USA and R. James Kirkpatrick, Urbana, Illinois, USA.</t>
  </si>
  <si>
    <t>Rubber Analysis</t>
  </si>
  <si>
    <t>Characterisation, Failure Diagnosis and Reverse Engineering</t>
  </si>
  <si>
    <t>Forrest, Martin J.</t>
  </si>
  <si>
    <t xml:space="preserve"> SCI013060 SCIENCE / Chemistry / Industrial &amp; Technical; TEC009060 Technology &amp; Engineering / Industrial Engineering; TEC018000 Technology &amp; Engineering / Industrial Technology; TEC021000 Technology &amp; Engineering / Materials Science / General; TEC055000 Technology &amp; Engineering / Textiles &amp; Polymers</t>
  </si>
  <si>
    <t>Rubber analysis plays a vital part in ensuring that manufactured products are fit for purpose. This comprehensive, application-based book with up-to-date referencing covers all important applications and subject area associated with the analysis of rubber compounds and rubber products. Includes characterization of rubber polymers, rubber fumes, identification of extractables and leachables, as well as reverse engineering on compounded products.</t>
  </si>
  <si>
    <t>Martin J. Forrest, Smithers Rapra, Shrewsbury, United Kingdom.</t>
  </si>
  <si>
    <t>Diffusion in Minerals and Melts</t>
  </si>
  <si>
    <t>Zahng, Youxue / Cherniak, Daniele J.</t>
  </si>
  <si>
    <t>72</t>
  </si>
  <si>
    <t>Volume 72 of Reviews in Mineralogy and Geochemistry represents an extensive compilation of the material presented by the invited speakers at a short course on Diffusion in Minerals and Melts held prior (December 11-12, 2010) to the Annual fall meeting of the American Geophysical Union in San Francisco, California. The short course was held at the Napa Valley Marriott Hotel and Spa in Napa, California and was sponsored by the Mineralogical Society of America and the Geochemical Society.</t>
  </si>
  <si>
    <t>Youxue Zhang, Ann Arbor, Michigan, USA and Daniele J. Cherniak, Troy, New York, USA.</t>
  </si>
  <si>
    <t>Modern Methods of Igneous Petrology</t>
  </si>
  <si>
    <t>Understanding Magmatic Processes</t>
  </si>
  <si>
    <t>NICHOLLS, James / Russell, Kelly</t>
  </si>
  <si>
    <t>24</t>
  </si>
  <si>
    <t>Volume 24 of Reviews in Mineralogy attempted to bring together the basic data and fundamental theoretical constraints on magmatic processes with applications to specific problems in igneous petrology. The Mineralogical Society of America (MSA) sponsored the short course on  Modern Methods of Igneous Petrolgy: Understanding Magmatic Processes  at the Cathedral Hill Hotel in San Francisco, California in December 1990. It was organized by the editors, Jim Nicholls and Kelly Russell, and presented by the authors of this volume to about 80 participants in conjunction with the Fall Meeting of the American Geophysical Union.</t>
  </si>
  <si>
    <t>James Nicholls, Calgary, Alberta, Canada and J. Kelly Russell, Vancouver, Britsh Columbia, Canada.</t>
  </si>
  <si>
    <t>Theory of Flame Retardation of Polymeric Materials</t>
  </si>
  <si>
    <t>Jianjun, Li / Yuxiang, Ou</t>
  </si>
  <si>
    <t xml:space="preserve"> SCI013030 SCIENCE / Chemistry / Inorganic; SCI013060 SCIENCE / Chemistry / Industrial &amp; Technical; TEC009010 Technology &amp; Engineering / Chemical &amp; Biochemical; TEC021000 Technology &amp; Engineering / Materials Science / General; TEC045000 Technology &amp; Engineering / Fire Science; TEC055000 Technology &amp; Engineering / Textiles &amp; Polymers</t>
  </si>
  <si>
    <t>Flame retardant materials are of vital importance in guaranteeing personal security. Especially the demand for non-toxic, low smoking, polymerized flame retardants increases and new materials enter the market. The authors present the fundamental theory of polymer combustion, compare different flame retardants, describe smoke suppression mechanisms, and explain analyzing techniques for new materials.</t>
  </si>
  <si>
    <t>From the Contents: - Polymer Combustion- Combustion Propagation and Development - Flame Retardant Mechanism of Halogenated Flame Retardants- Flame Retardant Mechanism of X/M Cooperative System in Condensed Phase - Flame Retardant Mechanism of Organic Phosphorus Flame Retardant - Flame Retardant Mechanism of Intumesced Flame Retardant- Flame Retardant Mechanism of Metal Hydroxides - Flame Retardant Mechanism of Fillers - Flame Retardant Mechanism of Borates - Flame Retardant Mechanism of rRed Phosphorous - Flame Retardant Mechanism of Polysiloxane - Flame Retardant Mechanism of Nitrogen compounds - Flame Retardant Mechanism of Polymer/ Inorganic Nanocomposites - Smoke Suppression Mechanism - Technological Means Used to Study Flame Retardant Mechanisms</t>
  </si>
  <si>
    <t>Superabsorbent Polymers</t>
  </si>
  <si>
    <t>Chemical Design, Processing and Applications</t>
  </si>
  <si>
    <t>Van Vlierberghe, Sandra / Mignon, Arn</t>
  </si>
  <si>
    <t xml:space="preserve"> MED000000 MEDICAL / General; MED003040 MEDICAL / Allied Health Services / Medical Technology; SCI013000 SCIENCE / Chemistry / General; SCI013060 SCIENCE / Chemistry / Industrial &amp; Technical; SCI097000 SCIENCE / Physics / Polymer; TEC003000 Technology &amp; Engineering / Agriculture / General; TEC021000 Technology &amp; Engineering / Materials Science / General; TEC055000 Technology &amp; Engineering / Textiles &amp; Polymers; TEC059000 Technology &amp; Engineering / Biomedical</t>
  </si>
  <si>
    <t>The book defines the differences between synthetic and natural superabsorbent polymers. It describes polymerization techniques, processing strategies and the use and importance of smart SAPs. It also includes SAP design to aid in selection of the best SAP for a specific application. The book is an indispensible resource for any academics and industrials interested in SAPs.</t>
  </si>
  <si>
    <t>Sandra Van Vlierberghe, Arn Mignon, Ghent University, Belgium.</t>
  </si>
  <si>
    <t>Nanocomposites</t>
  </si>
  <si>
    <t>Davim, J. Paulo / Charitidis, Constantinos A.</t>
  </si>
  <si>
    <t>1</t>
  </si>
  <si>
    <t xml:space="preserve"> SCI050000 SCIENCE / Nanoscience; TEC009010 Technology &amp; Engineering / Chemical &amp; Biochemical; TEC021000 Technology &amp; Engineering / Materials Science / General; TEC027000 Technology &amp; Engineering / Nanotechnology &amp; MEMS</t>
  </si>
  <si>
    <t>Nanocomposites are currently defined  as a multiphase solid material where one of the phases has one, two or three dimensions of less than 100 nanometers or structures having nano-scale repeat distances between the different phases that make up the material . The use of nanocomposites with polymer, metal or ceramic matrices has increased in various areas of engineering and technology due to their special properties, with applications in bioengineering, battery cathodes, automotives, sensors and computers, as well other advanced industries. The present volume aims to provide recent information on nanocomposites (materials manufacturing and engineering) in six chapters. The chapter 1 of the book provides information on synthesis and characterization of ceramic hollow nanocomposites and nanotraps. Chapter 2 is dedicated to recent advances on preparation, properties and applications polyurathene nanocomposites. Chapter 3 described preparation, characterization and properties of organoclays, carbon nanofibers and carbon nanotubes based polymer nanocomposites. Chapter 4 contains information on mechanical and wear properties of multi-scale phase reinforced composites. Chapter 5 described modeling mechanical properties of nanocomposites Finally, chapter 6 is dedicated to polyanaline derivates and carbon nanotubes and their characterization.This book is the essential reference for academics, materials and physics researchers, materials, mechanical and manufacturing engineers, and professionals in nanocomposite-related industries.</t>
  </si>
  <si>
    <t>J. Paulo Davim,University of Aveiro, Aveiro, Portugal Constantinos A. Charitidis, Technical University of Athens, Athens, Greece.</t>
  </si>
  <si>
    <t>Bioelectrochemistry</t>
  </si>
  <si>
    <t>Design and Applications of Biomaterials</t>
  </si>
  <si>
    <t>Cosnier, Serge</t>
  </si>
  <si>
    <t xml:space="preserve"> SCI007000 SCIENCE / Life Sciences / Biochemistry; SCI010000 SCIENCE / Biotechnology; SCI013050 SCIENCE / Chemistry / Physical &amp; Theoretical; TEC021000 Technology &amp; Engineering / Materials Science / General</t>
  </si>
  <si>
    <t>Bioelectrochemistry is a fast growing field linking together electrochemistry, biochemistry, medicinal chemistry and analytical chemistry. The current book outlines the recent progress in the area and the applications in biological materials design and bioenergy, covering in particular biosensors, bioelectronic devices, biofuel cells, biodegradable batteries and biomolecule-based computing.</t>
  </si>
  <si>
    <t>Dr. Serge Cosnier, University Grenoble-Alpes, France.</t>
  </si>
  <si>
    <t>Human Immune System</t>
  </si>
  <si>
    <t>Ghosh, Shyamasree</t>
  </si>
  <si>
    <t>Nanoparticles and the Immune System</t>
  </si>
  <si>
    <t xml:space="preserve"> SCI007000 SCIENCE / Life Sciences / Biochemistry; SCI013090 SCIENCE / Chemistry / Toxicology; TEC021000 Technology &amp; Engineering / Materials Science / General</t>
  </si>
  <si>
    <t>Volume I highlights the impact of nanoparticles on the human immune system. While discussing the basic biology of the immune system, this book highlights the downstream effect of nanoparticles on the human immune system. Research studies on the development of better and more effective nanoparticles with more precise and accurate effects and with toxic minimal side effects are discussed in the book.</t>
  </si>
  <si>
    <t>Shyamasree Ghosh, School of Biological Sciences, Khurda, India.</t>
  </si>
  <si>
    <t>Spin Glasses and Other Frustrated Systems</t>
  </si>
  <si>
    <t>Chowdhury, Debashish</t>
  </si>
  <si>
    <t>Princeton Series in Physics</t>
  </si>
  <si>
    <t xml:space="preserve"> SCI077000 SCIENCE / Physics / Condensed Matter</t>
  </si>
  <si>
    <t>Debashish Chowdhury's critical review of more than a thousand papers not only identifies the complexities involved in the theoretical understanding of the real spin glasses but also explains the physical concepts and the mathematical formalisms that have been used successfully in solving the infiniterange model.Originally published in 1987.The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</si>
  <si>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Thermodynamic Modeling of Geologic Materials</t>
  </si>
  <si>
    <t>Minerals, Fluids, and Melts</t>
  </si>
  <si>
    <t>Carmichael, Ian S. E. / Eugster, Hans</t>
  </si>
  <si>
    <t>17</t>
  </si>
  <si>
    <t>Volume 17 of Reviews in Mineralogy is based on a short course, entitled  Thermodynamic Modeling of Geological Materials: Minerals, Fluids amd Melts,  October 22-25, 1987, at the Wickenburg Inn near Phoenix, Arizona.  Contents:Thermodynamic Analysis of Phase Equilibria in Simple Mineral SystemsModels of Crystalline solutionsThermodynamics of Multicomponent Systems Containing Several Solid SolutionsThermodynamic Model for Aqueous Solutions of Liquid-like DensityModels of Mineral Solubility in Concentrated Brines with Application to Field ObservationsCalculation of the Thermodynamic Properties of Aqueous Species and the Solubilities of Minerals in Supercritical Electrolyte SolutionsIgneous FluidsOre Fluids: Magmatic to SupergeneThermodynamic Models of Molecular Fluids at the Elevated Pressures and Temperatures of Crustal MetamorphismMineral Solubilities and Speciation in Supercritical Metamorphic FluidsDevelopment of Models for Multicomponent Melts: Analysis of Synthetic SystemsModeling Magmatic Systems: Thermodynamic RelationsModeling Magmatic Systems: Petrologic Applications</t>
  </si>
  <si>
    <t>Ian S. E. Carmichael, Berkeley, California, USA and Hans P. Eugster, Baltimore, Maryland, USA.</t>
  </si>
  <si>
    <t>Mechanics of the Solid State</t>
  </si>
  <si>
    <t>Schwaighofer, Joseph / Rimrott, F.J.P.</t>
  </si>
  <si>
    <t>Heritage</t>
  </si>
  <si>
    <t>University of Toronto Press</t>
  </si>
  <si>
    <t xml:space="preserve"> SCI018000 SCIENCE / Mechanics / Dynamics; SCI063000 SCIENCE / Study &amp; Teaching; SCI077000 SCIENCE / Physics / Condensed Matter</t>
  </si>
  <si>
    <t>Collected in this volume are nineteen selected contributions written by twenty-six scholars in the field, in honour of their teacher and colleague, Professor Joseph Marin.Latest developments in the following specific fields are presented: Mathematical Inference from Mechanics, Elasticity, Cosserat Continua, Elastic Waves, Hypervelocity Impact, Composite Materials, Viscoelasticity, Plasticity, Creep, Relaxation, Low Cycle Fatigue, Crack Formation, Fracture, Pressure Vessel and Extrusion Die Design. The volume is a valuable and original contribution to engineering literature and will be of interest not only to engineers, but also to mathematicians and physicists.Dr. Joseph Marin led a life-long campaign for the introduction of the term Mechanics of the Solid State as a worthy companion of Physics of the Solid State. In fulfillment of his wish and in honour of his memory the present volume has been named Mechanics of the Solid State. It provides a list of the 162 papers and six books contributed by Dr. Marin to engineering literature, and a short description of his professional life.</t>
  </si>
  <si>
    <t>RimrottF.J.P.: DR. F.P.J RIMROTT studied Mechanical Engineering and Engineering Mechanics at the T.H. Karlsruhe, the University of Toronto and the Pennsylvania State University where he was a student of Professor Joseph Marin. He was conducted research in Solid Mechanics, and development work on spacecraft structures. The author of more than thirty papers in engineering research and engineering education, he has served as Chairman of the Canadian National Committee for the International Union of Theoretical and Applied Mechanics (IUTAM). He is a consultant to the aerospace industry and Professor of Mechanical engineering at the University of Toronto.SchwaighoferJoseph: DR. JOSEPH SCHWAIGHOFER studied Civil Engineering and Engineering Mechanics at the T. H. Graz and the Pennsylvania State University where he also was a student of Dr. Joseph Marin. In 1960 he held a research fellowship of the French government at the University of Nancy and from 1965 to 1966 he was a Visiting Associate Professor at North Carolina State University. Professor Schwaighofer is a consultant in model analysis to several structural firms and has conducted research in Solid State Mechanics and Photoelasticity. At present he is Associate Professor in the Department of Civil Engineering at the University of Toronto.</t>
  </si>
  <si>
    <t>Materials Corrosion and Protection</t>
  </si>
  <si>
    <t>Huang, Yongchang / Zhang, Jianqi</t>
  </si>
  <si>
    <t xml:space="preserve"> TEC021000 Technology &amp; Engineering / Materials Science / General</t>
  </si>
  <si>
    <t>This book introduces corrosion mechanisms and protection technologies for metallic and non-metallic materials. A focus lies on the protection of high-tech materials with applications in space and environments exposed to unclear radiation and biological hazards. The determination, measurement and control of different corrosion mechanisms are discussed in detail. Combining theories with case studies, it is an essential reference for material scientists and engineers.</t>
  </si>
  <si>
    <t>1. Introduction2. Thermodynamics of corrosion processes3. Kinetics of corrosion reactions4. Oxidation and high-temperature corrosion of metal and alloys5. General corrosion and passivation of metal6. Local corrosion of metal7. Stress-corrosion of metal8. Corrosion and protection of metal in natural and chemical medium9. Corrosion and protection of non-metal material10. Corrosion of high-tech material11. Protection technology of material corrosion</t>
  </si>
  <si>
    <t>Yongchang Huang, Shanghai Jiaotong University, Shanghai, Jianqi Zhang, Inner Mongolia University of Science &amp;amp Technology, Baotou, China</t>
  </si>
  <si>
    <t>Biomimetics</t>
  </si>
  <si>
    <t>A Molecular Perspective</t>
  </si>
  <si>
    <t xml:space="preserve"> SCI000000 SCIENCE / General; SCI009000 SCIENCE / Life Sciences / Biophysics; SCI086000 SCIENCE / Life Sciences / General; TEC021000 Technology &amp; Engineering / Materials Science / General; TEC059000 Technology &amp; Engineering / Biomedical</t>
  </si>
  <si>
    <t>The interface between biological and non-biological worlds becomes increasingly blurred due to significant advances in our understanding of biological phenomena and the development of sophisticated means to manipulate molecular systems for varied applications. This book methodically describes artificial and synthetic assemblies mimicking biological and living systems - from biomaterials to drug discovery to microelectronics and computer sciences.</t>
  </si>
  <si>
    <t>Metallic Nanomaterials (Part A)</t>
  </si>
  <si>
    <t>28</t>
  </si>
  <si>
    <t>This is the first volume (Part A) in the series of books covering practical aspects of synthesis and characterization of various categories of nanomaterials taking into consideration the most up to date research publications. The aim of the book series is to provide students and researchers practical information such as synthetic procedures, characterization protocols and mechanistic insights to enable them to either reproduce well established methods or plan for new syntheses of size and shape controlled nanomaterials based on both batch and continuous flow reactions. The first Volume (Part A) focuses on metallic nanomaterials.</t>
  </si>
  <si>
    <t>Kumar Challa, Harvard University, Cambridge, USA.</t>
  </si>
  <si>
    <t>Wood Composites</t>
  </si>
  <si>
    <t>Davim, J. Paulo / Aguilera, Alfredo</t>
  </si>
  <si>
    <t>6</t>
  </si>
  <si>
    <t xml:space="preserve"> TEC021000 Technology &amp; Engineering / Materials Science / General; TEC055000 Technology &amp; Engineering / Textiles &amp; Polymers</t>
  </si>
  <si>
    <t>Wood composites as part of wood engineering materials has been reaching a constant developing trend, being used on a wide range of applications and becoming worldwide as a very promising alternate material face to traditional building materials such as concrete, metal and plastics. In this part of the series are treated aspects among which advances functionalities in laminates, the activation of natural fibres, the natural matrix, and others industrials manufacturing research advances for wood material as composite.</t>
  </si>
  <si>
    <t>J. Paulo Davim, University of Aveiro, Aveiro, Portugal Alfredo Aguilera, Universidad Austral de Chile, Chile.</t>
  </si>
  <si>
    <t>Microencapsulation</t>
  </si>
  <si>
    <t>Giamberini, Marta / Fernandez Prieto, Susana / Tylkowski, Bartosz</t>
  </si>
  <si>
    <t xml:space="preserve"> MED071000 MEDICAL / Pharmacology; MED072000 MEDICAL / Pharmacy; SCI010000 SCIENCE / Biotechnology; SCI013040 SCIENCE / Chemistry / Organic; SCI013060 SCIENCE / Chemistry / Industrial &amp; Technical; SCI097000 SCIENCE / Physics / Polymer; TEC003000 Technology &amp; Engineering / Agriculture / General; TEC021000 Technology &amp; Engineering / Materials Science / General; TEC021040 Technology &amp; Engineering / Materials Science / Thin Films, Surfaces &amp; Interfaces; TEC027000 Technology &amp; Engineering / Nanotechnology &amp; MEMS; TEC055000 Technology &amp; Engineering / Textiles &amp; Polymers; TEC059000 Technology &amp; Engineering / Biomedical</t>
  </si>
  <si>
    <t>Microencapsulations may be found in a number of fields like medicine, drug delivery, biosensing, agriculture, catalysis, intelligent microstructures and in many consumer goods. This new edition of Microencapsulation revises chapters to address the newest innovations in fields and adds three new chapters on the uses of microencapsulations in medicine, agriculture, and consumer products.</t>
  </si>
  <si>
    <t>Marta Giamberini and Bartosz Tylkowski, Eurecat, UTQ, Tarragona, Spain</t>
  </si>
  <si>
    <t>Nanomaterials</t>
  </si>
  <si>
    <t>Volume 2: Quantization and Entropy</t>
  </si>
  <si>
    <t>Ghatak, Engg Kamakhya Prasad / Mitra, Madhuchhanda</t>
  </si>
  <si>
    <t xml:space="preserve"> SCI050000 SCIENCE / Nanoscience; SCI053000 SCIENCE / Physics / Optics &amp; Light</t>
  </si>
  <si>
    <t>This monograph investigates the entropy in heavily doped (HD) quantized structures by analyzing under the influence of magnetic quantization, crossed electric and quantizing fields the range from HD quantum confined nonlinear optical materials to HgTe/CdTe HD superlattices with graded interfaces. Finally the authors address various challenges in today’s research of optoelectronic materials and give an outlook to future studies.</t>
  </si>
  <si>
    <t>Engg Kamakhya Prasad Ghatak and Madhuchhanda Mitra, Kolkata, India.</t>
  </si>
  <si>
    <t>High-Temperature and High Pressure Crystal Chemistry</t>
  </si>
  <si>
    <t>Hazen, Robert M. / Downs, Robert T.</t>
  </si>
  <si>
    <t>41</t>
  </si>
  <si>
    <t>Volume 41 of Reviews in Mineralogy and Geochemistry introduces to the field of high-temperature and high-pressure crystal chemistry, both as a guide to the dramatically improved techniques and as a summary of the voluminous crystal chemical literature on minerals at high temperature and pressure. The three parts of the book introduces crystal chemical considerations of special relevance to non-ambient crystallographic studies, reviews the temperature- and pressure-variation of structures in major mineral groups and presents experimental techniques for high-temperature and high-pressure studies of single crystals and polycrystalline samples as well as special considerations relating to diffractometry on samples at non-ambient conditions.</t>
  </si>
  <si>
    <t>Robert M. Hazen, Washington, District of Columbia, USA and Robert T. Downs, Tucson, Arizona, USA.</t>
  </si>
  <si>
    <t>Basic Principles of Dispersions</t>
  </si>
  <si>
    <t>Volume 2 of the Handbook of Colloid and Interface Science is a survey into the theory of dispersions in a variety of fields, as well as characterization by rheology. It is an ideal reference work for research scientists, universities, and industry practitioners looking for a complete understanding of how colloids and interfaces behave in the areas of materials science, chemical engineering, and colloidal science.</t>
  </si>
  <si>
    <t>Mathematical Theory of Dislocations and Fracture</t>
  </si>
  <si>
    <t>Lardner, R.W.</t>
  </si>
  <si>
    <t xml:space="preserve"> MAT000000 MATHEMATICS / General; SCI016000 SCIENCE / Physics / Crystallography; SCI019000 SCIENCE / Earth Sciences / General; SCI051000 SCIENCE / Physics / Nuclear</t>
  </si>
  <si>
    <t>Concise, logical, and mathematically rigorous, this introduction to the theory of dislocations is addressed primarily to students and researchers in the general areas of mechanics and applied mathematics. Its scope encompasses those aspects of dislocation theory which are closely related to the theories of elasticity and macroscopic plasticity, to modern continuum mechanics, and to the theory of cracks and fracture. The volume incorporates several new and original pieces of work, including a development of the theory of dislocation motion and plastic strain for non-linear materials, a new discussion of the line tension model, revised calculations of the Peierls resistance, and a new development of the van der Merwe theory of crystal interfaces.</t>
  </si>
  <si>
    <t>LardnerR.W.: R.W. LARDNER is a professor emeritus at Simon Fraser University in Vancouver, British Columbia.</t>
  </si>
  <si>
    <t>Reversible Deactivation Radical Polymerization</t>
  </si>
  <si>
    <t>Synthesis and Applications of Functional Polymers</t>
  </si>
  <si>
    <t>Singha, Nikhil K. / Mays, Jimmy</t>
  </si>
  <si>
    <t xml:space="preserve"> SCI013040 SCIENCE / Chemistry / Organic; TEC021000 Technology &amp; Engineering / Materials Science / General; TEC055000 Technology &amp; Engineering / Textiles &amp; Polymers</t>
  </si>
  <si>
    <t>This book describes strategies and mechanism of reversible deactivation radical polymerization (RDRP) to synthesize functional polymers. Several approaches such as atom transfer radical polymerization and the combination of click chemistry and RDRP are summarized. Contributors from interdisciplinary fields highlight applications in nanotechnology, self-healing materials, oil and water resistant coatings and controlled drug delivery systems.</t>
  </si>
  <si>
    <t>Nikhil K. Singha, Indian Institute of Technology, Kharagpur, India.  Jimmy W. Mays, University of Tennessee, Knoxville, USA.</t>
  </si>
  <si>
    <t>Biomaterial Science</t>
  </si>
  <si>
    <t>Anatomy and Physiology Aspects</t>
  </si>
  <si>
    <t>Aguilar, Ludwig Erik</t>
  </si>
  <si>
    <t xml:space="preserve"> MED005000 MEDICAL / Anatomy; MED075000 MEDICAL / Physiology; SCI007000 SCIENCE / Life Sciences / Biochemistry; SCI010000 SCIENCE / Biotechnology; SCI036000 SCIENCE / Life Sciences / Human Anatomy &amp; Physiology; SCIENCE / Life Sciences / Anatomy &amp; Physiology (see also Life Sciences / Human Anatomy &amp; Physiology); TEC021000 Technology &amp; Engineering / Materials Science / General</t>
  </si>
  <si>
    <t>This books bridges the gap between a clinician's knowledge and the biomaterial designer's by elucidating upon the different biomaterials used in anatomical systems and how those materials react to the human body. It explores established and future prospectives of biomaterial types/designs, considerations/characterization and synthesis, in order to guide students in understanding the relations of material science and the human body.</t>
  </si>
  <si>
    <t>Ludwig Erik Aguilar, Chonbuk National University, South Korea.</t>
  </si>
  <si>
    <t>Nanocarbon-Inorganic Hybrids</t>
  </si>
  <si>
    <t>Next Generation Composites for Sustainable Energy Applications</t>
  </si>
  <si>
    <t>Eder, Dominik / Schlögl, Robert</t>
  </si>
  <si>
    <t xml:space="preserve"> SCI003000 SCIENCE / Applied Sciences; SCI013030 SCIENCE / Chemistry / Inorganic; SCI024000 SCIENCE / Energy; TEC009010 Technology &amp; Engineering / Chemical &amp; Biochemical; TEC021000 Technology &amp; Engineering / Materials Science / General</t>
  </si>
  <si>
    <t>This book covers a multidisciplinary research field that combines materials chemistry and physics with nanotechnology and applied energy sciences. On the one hand, itincludes introductory chapters on carbon nanomaterials (including synthesis, modification and characterization) and on composites and hybrids (definition and principles). On the other hand, italso provides a critical overview of the present state of research, discussing materials challenges and various energy applications as well as fundamental topics, such as interfacial transfer processes.</t>
  </si>
  <si>
    <t>IntroductionCarbon NanomaterialsFunctionalization of CNTs/GrapheneCNT-Polymer CompositesCNT-Ceramic CompositesGraphene CompositesMeta-CNTs (Fillings)Ex-situ Coating: Metals, Photonics and Field Emission QDsIn-situ Coating: Metal Oxides, Nitrides, SulfidesBio/Chemical SensorsBatteriesSupercapsElectrocatalysis and Fuel CellsPhotovoltaicsGraphene-HybridsCarbon-Carbon HybridsCarbon-Cube HybridsInterfacial ProcessesIndustrial PerspectivesChallenges, Perspectives, Outlook</t>
  </si>
  <si>
    <t>Dominik Eder,Westfälische Wilhelms University Münster, Germany Robert Schlögl, Fritz-Haber-Institute of the Max PlanckSociety, Berlin, Germany.</t>
  </si>
  <si>
    <t>Nanomaterials for Water Remediation</t>
  </si>
  <si>
    <t>Mishra, Ajay Kumar / Hussain, Chaudhery M. / Mishra, Shivani B.</t>
  </si>
  <si>
    <t xml:space="preserve"> SCI013080 SCIENCE / Chemistry / Environmental (see also Environmental Science); SCI026000 SCIENCE / Environmental Science (see also Chemistry / Environmental); SCI050000 SCIENCE / Nanoscience; TEC009010 Technology &amp; Engineering / Chemical &amp; Biochemical; TEC010010 Technology &amp; Engineering / Environmental / Pollution Control; TEC010030 Technology &amp; Engineering / Environmental / Water Supply; TEC021000 Technology &amp; Engineering / Materials Science / General; TEC027000 Technology &amp; Engineering / Nanotechnology &amp; MEMS</t>
  </si>
  <si>
    <t>The capability to generate potable water from polluted sources is growing in importance as pharmaceuticals, microplastics and waste permeate our soil. Nanotechnology allows for improvements in water remediation technologies by taking advantage of the unique properties of materials at this small scale.</t>
  </si>
  <si>
    <t>Ajay Kumar Mishra, Shivani Bhardwaj Mishra, University of South Africa. Chaudhery Mustansar Hussain, New Jersey Institute of Tech.</t>
  </si>
  <si>
    <t>Membranes</t>
  </si>
  <si>
    <t>From Biological Functions to Therapeutic Applications</t>
  </si>
  <si>
    <t xml:space="preserve"> MED003040 MEDICAL / Allied Health Services / Medical Technology; SCI010000 SCIENCE / Biotechnology; TEC009010 Technology &amp; Engineering / Chemical &amp; Biochemical; TEC009060 Technology &amp; Engineering / Industrial Engineering; TEC021000 Technology &amp; Engineering / Materials Science / General; TEC059000 Technology &amp; Engineering / Biomedical; TEC064000 Technology &amp; Engineering / Sensors</t>
  </si>
  <si>
    <t>Describes the properties of cellular membranes and their relationship with fundamental biological processes. This book provides insight on the chemistry, structures, model systems, and techniques employed for studying membrane properties and processes. A major focus is on the prominence of membranes in diverse physiological processes and disease, as well as applications of membranes and biomimetic membrane systems in varied disciplines. The book aims to illuminate the significance and beauty of membrane science, and serve both as an entry point for scholars wishing to embark on membrane research, as well as scientists already working in the field.</t>
  </si>
  <si>
    <t>1.Molecular components and structure2.Biological and chemical functions3.Membrane-associated proteinsa.Transmembrane proteinsb.Ion channelsc.Receptors and transporters4.Membrane interactionsa.Antimicrobial peptidesb.Amyloid proteinsc.Viruses and viral proteinsd.Pharmaceutical compounds5.Biophysical studies of membranesa.Biomimetic membranes and membrane modelsb.Spectroscopic techniques for membrane analysisc.Microscopy and imaging6.Membranes and biomedicinea.Overcoming physiological membrane barriersb.Membrane targeting in pharmaceuticsc.Future directions7.Conclusions</t>
  </si>
  <si>
    <t>Carbon in Earth</t>
  </si>
  <si>
    <t>Hazen, Robert M. / Jones, Adrian P. / Baross, John A.</t>
  </si>
  <si>
    <t>75</t>
  </si>
  <si>
    <t>Volume 75 of Reviews in Mineralogy and Geochemistry addresses a range of questions that were articulated in May 2008 at the First Deep Carbon Cycle Workshop in Washington, DC. At that meeting 110 scientists from a dozen countries set forth the state of knowledge about Earth's carbon. They also debated the key opportunities and top objectives facing the community. Subsequent deep carbon meetings in Bejing, China (2010), Novosibirsk, Russia (2011), and Washington, DC (2012), as well as more than a dozen smaller workshops, expanded and refined the DCO's decadal goals. The 20 chapters that follow elaborate on those opportunities and objectives.</t>
  </si>
  <si>
    <t>Robert M. Hazen, Washington, USA Adrian P. Jones, London, UK John A. Baross, Washington, USA.</t>
  </si>
  <si>
    <t>Feldspar Mineralogy</t>
  </si>
  <si>
    <t>Ribbe, Paul H.</t>
  </si>
  <si>
    <t>2</t>
  </si>
  <si>
    <t>Volume 2 of Reviews in Mineralogy displays the Short Course on Feldspar Mineralogy in Salt Lake City in October 1975. The workshops on x-ray single-crystal, powder diffraction methods and electron optical techniques as applied to the study of feldspars are the substance of which became the nine chapters of the first edition of Feldspar Mineralogy.It will be noted by readers experienced with feldspars that there are many new ideas appearing in Chapters 3, 4 and 5 that have neither received scrutiny by review (other than ourselves) nor survived practical tests of time in the research community. There is some danger in this, but the editor decided the greater risk was to produce a review volume soon to be outdated. Inevitably, given the different goals of individual authors in their assigned topics, some repetition of material has occurred, although usually with quite different emphases. Chapters 1, 2, 9 and 10, in which plagioclase structures and diffraction patterns and their Al,Si distributions, phase equilibria and exsolution textures are featured, are notable in this regard.</t>
  </si>
  <si>
    <t>Paul H. Ribbe, Blacksburg, Virginia, USA.</t>
  </si>
  <si>
    <t>Biocidal Polymers</t>
  </si>
  <si>
    <t>Pal Singh Chauhan, Narendra</t>
  </si>
  <si>
    <t xml:space="preserve"> SCI007000 SCIENCE / Life Sciences / Biochemistry; SCI013020 SCIENCE / Chemistry / Clinical; SCI013040 SCIENCE / Chemistry / Organic; SCI013060 SCIENCE / Chemistry / Industrial &amp; Technical; TEC021000 Technology &amp; Engineering / Materials Science / General; TEC059000 Technology &amp; Engineering / Biomedical</t>
  </si>
  <si>
    <t>Biocidal polymers are designed to inhibit or kill microorganisms such as bacteria, fungi and protozoans. This book summarizes recent findings in the synthesis, modification and characterization of various antimicrobial polymers ranging from plastics and elastomers to biomimetic and biodegradable polymers. Modifications with different antimicrobial agents as well as antimicrobial testing methods are described in a comprehensive manner.</t>
  </si>
  <si>
    <t>Narendra Pal Singh Chauhan, B.N. University, Udaipur, India.</t>
  </si>
  <si>
    <t>Inorganic Micro- and Nanomaterials</t>
  </si>
  <si>
    <t>Synthesis and Characterization</t>
  </si>
  <si>
    <t>Dibenedetto, Angela / Aresta, Michele</t>
  </si>
  <si>
    <t xml:space="preserve"> SCI013030 SCIENCE / Chemistry / Inorganic; TEC021000 Technology &amp; Engineering / Materials Science / General; TEC027000 Technology &amp; Engineering / Nanotechnology &amp; MEMS</t>
  </si>
  <si>
    <t>The demand for new materials with novel properties on the micro- and nano-scale continues to grow. This book provides an overview of state-of-the-art techniques for the synthesis and characterization of inorganic nanomaterials including techniques such as XPS, XAS, single crystal X-ray diffraction, X-ray microimaging, electron microscopy, and solid state NMR. Essential for all researchers in nanoscience.</t>
  </si>
  <si>
    <t>Michele Aresta, University of Bari, Italy Angela Dibenedetto, University of Bari, Italy.</t>
  </si>
  <si>
    <t>Shape Memory Polymers</t>
  </si>
  <si>
    <t>Kalita, Hemjyoti</t>
  </si>
  <si>
    <t xml:space="preserve"> SCI013000 SCIENCE / Chemistry / General; SCI097000 SCIENCE / Physics / Polymer; TEC021000 Technology &amp; Engineering / Materials Science / General; TEC055000 Technology &amp; Engineering / Textiles &amp; Polymers</t>
  </si>
  <si>
    <t>The basic principles and mechanism of shape memory polymers, classification of shape memory polymers, and related characterization techniques are illustrated. Furthermore, an overview of the broad spectrum of applications in various fields for shape memory polymer is presented. Special focus will be given to hyperbranched, blended, interpenetrating and bio-based shape memory polymers, as well as shape memory polymer nanocomposites.</t>
  </si>
  <si>
    <t>Hemjyoti Kalita, Laboratory for Advanced Research in Polymeric Materials, India.</t>
  </si>
  <si>
    <t>Cementitious Materials Science</t>
  </si>
  <si>
    <t>Theories and Applications</t>
  </si>
  <si>
    <t>Zongshou, Lin / Weihong, Xing / Wei, Chen</t>
  </si>
  <si>
    <t xml:space="preserve"> SCI016000 SCIENCE / Physics / Crystallography; SCI030000 SCIENCE / Earth Sciences / Geography; SCI031000 SCIENCE / Earth Sciences / Geology; SCI041000 SCIENCE / Mechanics / General; TEC021000 Technology &amp; Engineering / Materials Science / General</t>
  </si>
  <si>
    <t>With a focus on portland cement, the book systematically illustrates the composition, properties, and applications of different kinds of cementitious materials, and presents their reaction during the hydration and hardening process. The production technique and applied technology are also discussed with examples. Exercises are added in each chapter, making the work an essential textbook for students.</t>
  </si>
  <si>
    <t>ContentsIntroduction1 General Portland Cement1.1 Invention and technological process of cement1.1.1 Invention of cement1.1.2 Technological process of cement1.2 Composition of Portland cement clinker1.2.1 Chemical component and mineral composition of clinker1.2.2 Ratio value of clinker1.2.3 Calculation of clinker`s mineral composition1.3 Raw materials and raw material proportioning of Portland cement1.3.1 Raw materials of cement1.3.2 Composition design of clinker1.3.3 Computation of raw material proportioning1.4 Calcination of Portland cement clinker1.4.1 Desiccation and dehydration1.4.2 Carbonate decomposition1.4.3 Solid-phase reaction1.4.4 Sintering of clinker1.4.5 Cooling of clinker1.4.6 Functions of other components1.4.7 Main equipment for clinker`s calcination1.5 Production and standard of general Portland cement1.5.1 Cement mixing materials1.5.2 Definition, categories and technical requirements of general Portland cement1.5.3 Limestone Portland cement1.5.4 Grinding of cement1.6 Hydration and hardening of general Portland cement1.6.1 Hydration of clinker minerals1.6.2 Hydration of Portland cement1.6.3 Hydration and hardening of blended Portland cement1.6.4 Hydration rate1.6.5 Hardened cement paste1.7 Properties of Portland cement1.7.1 Density and volume density1.7.2 Fineness1.7.3 Consistency and fluidity of water demand1.7.4 Condensation time1.7.5 Intensity1.7.6 Volume change1.7.7 Water retention and segregation1.7.8 Heat of hydration1.7.9 Heat resistance1.7.10 Anti-permeability1.7.11 Frost-resistance1.7.12 Corrosion resistanceExercises2 Characteristic cement and special cement2.1 Aluminate and high-temperature cement2.1.1 Aluminate cement2.1.2 Phosphoric acid and phosphate refractory castable2.1.3 Water glass refractory castable2.2 Fast hardenin</t>
  </si>
  <si>
    <t>Zongshou Lin, Wuhan University of Technology, Wuhan, China</t>
  </si>
  <si>
    <t>Keratin-based Materials</t>
  </si>
  <si>
    <t>Reddy, Narendra / Zhou, Wenlong / Ma, Mingbo</t>
  </si>
  <si>
    <t xml:space="preserve"> SCI010000 SCIENCE / Biotechnology; SCI013000 SCIENCE / Chemistry / General; SCI097000 SCIENCE / Physics / Polymer; TEC003000 Technology &amp; Engineering / Agriculture / General; TEC009010 Technology &amp; Engineering / Chemical &amp; Biochemical; TEC021000 Technology &amp; Engineering / Materials Science / General; TEC055000 Technology &amp; Engineering / Textiles &amp; Polymers; TEC059000 Technology &amp; Engineering / Biomedical</t>
  </si>
  <si>
    <t>The book introduces readers to the unique aspects of keratin and opportunities to develop various bioproducts and biomaterials from keratins. It discusses the structure, properties and specific applications of keratins extracted from different sources. Applications include keratins as absorbents, reinforcements or matrices for composites, hydrogels and fibres.</t>
  </si>
  <si>
    <t>N. Reddy, Centre for Incubation, Innovation, Research and Consultancy, India.  W. Zhou, M. Ma, Zhejiang Sci-Tech University, China.</t>
  </si>
  <si>
    <t>Corrosion Mitigation</t>
  </si>
  <si>
    <t>Biomass and Other Natural Products</t>
  </si>
  <si>
    <t>Kumar, Ashish / Thakur, Abhinay</t>
  </si>
  <si>
    <t>Corrosion</t>
  </si>
  <si>
    <t xml:space="preserve"> SCI013060 SCIENCE / Chemistry / Industrial &amp; Technical; SCI013080 SCIENCE / Chemistry / Environmental (see also Environmental Science); SCI026000 SCIENCE / Environmental Science (see also Chemistry / Environmental); TEC009010 Technology &amp; Engineering / Chemical &amp; Biochemical; TEC009020 Technology &amp; Engineering / Civil / General; TEC010000 Technology &amp; Engineering / Environmental / General; TEC021000 Technology &amp; Engineering / Materials Science / General; TEC021040 Technology &amp; Engineering / Materials Science / Thin Films, Surfaces &amp; Interfaces</t>
  </si>
  <si>
    <t>Corrosion Science and Engineering is now an integral part of research throughout the world. Researchers are actively looking for an alternative eco-friendly way of developing non-toxic corrosion inhibitors from natural sources. This book discusses all the recent advancements in the corrosion field with an emphasis on natural sources which is the demand of the era to replace the commercially available toxic corrosion inhibitors.</t>
  </si>
  <si>
    <t>Ashish Kumar, Abhinay Thakur, Department of Chemistry, Lovely Professional University, Punjab, India.</t>
  </si>
  <si>
    <t>Biomaterials and Engineering for Implantology</t>
  </si>
  <si>
    <t>In Medicine and Dentistry</t>
  </si>
  <si>
    <t>Oshida, Yoshiki / Miyazaki, Takashi</t>
  </si>
  <si>
    <t xml:space="preserve"> MED003040 MEDICAL / Allied Health Services / Medical Technology; MED009000 MEDICAL / Biotechnology; MED016000 MEDICAL / Dentistry / General; MED016080 MEDICAL / Dentistry / Dental Implants; SCI010000 SCIENCE / Biotechnology; SCI013060 SCIENCE / Chemistry / Industrial &amp; Technical; SCI050000 SCIENCE / Nanoscience; TEC021000 Technology &amp; Engineering / Materials Science / General; TEC021030 Technology &amp; Engineering / Materials Science / Metals &amp; Alloys; TEC021040 Technology &amp; Engineering / Materials Science / Thin Films, Surfaces &amp; Interfaces; TEC027000 Technology &amp; Engineering / Nanotechnology &amp; MEMS</t>
  </si>
  <si>
    <t>Biomaterials are composed of metallic materials, ceramics, polymers, composites and hybrid materials. Biomaterials used in human beings require safety regulations, toxicity, allergic reaction, etc. When used as implantable materials their biological compatibility, biomechanical compatibility, and morphological compatibility must be acessed. This book explores the design and requirements of biomaterials for the use in implantology.</t>
  </si>
  <si>
    <t>Yoshiki Oshida, University of California San Francisco, School of Dentistry, California, USA Takashi Miyazaki, Japan.</t>
  </si>
  <si>
    <t>Metallic Nanomaterials (Part B)</t>
  </si>
  <si>
    <t>This book presents latest research results on synthesis and application of metallic nanomaterials. Fabrication techniques, analytic properties, as well as theoretical aspects are discussed. Size- and shape-controlled synthesis of silver, gold, copper, ruthenium, tellurium, selenium and palladium nanoparticles are reviewed. Further topics are the synthesis from microplasma and shape-control for electrocatalytic applications.</t>
  </si>
  <si>
    <t>Ceramic Matrix Composites</t>
  </si>
  <si>
    <t>5</t>
  </si>
  <si>
    <t xml:space="preserve"> SCI013030 SCIENCE / Chemistry / Inorganic; TEC021000 Technology &amp; Engineering / Materials Science / General</t>
  </si>
  <si>
    <t>Composite materials are engineered from two or more constituents with significantly altered physical or chemical properties within the finished structure. Due to their special mechanical and physical properties they have the potential to replace conventional materials. This book, written by experts from all over the world, presents fundamentals and recent advances on ceramic matrix composites.</t>
  </si>
  <si>
    <t>High-Temperature Superconductivity</t>
  </si>
  <si>
    <t>Bipolaron Mechanism</t>
  </si>
  <si>
    <t>Lakhno, Victor Dmitrievich</t>
  </si>
  <si>
    <t xml:space="preserve"> SCI000000 SCIENCE / General; SCI077000 SCIENCE / Physics / Condensed Matter; TEC021000 Technology &amp; Engineering / Materials Science / General</t>
  </si>
  <si>
    <t>High temperature superconducting theory drew controversy after the discovery of superconductors at close to room temperatures. However, a consistent microscopic theory of HT superconductivity based on bipolaron mechanism leads to a better understanding of microscopic and macroscopic description. By presenting aspects of superconductivity now joined in a strict theory rather than separate models this work is especially useful for graduate students.</t>
  </si>
  <si>
    <t>Victor Dmitrievich Lakhno, Russian Academy of Sciences, Mosocw, Russia.</t>
  </si>
  <si>
    <t>Aggregation-Induced Emission</t>
  </si>
  <si>
    <t>Applications in Biosensing, Bioimaging and Biomedicine – Volume 1</t>
  </si>
  <si>
    <t>Zhong Tang, Ben / Gu, Xinggui</t>
  </si>
  <si>
    <t xml:space="preserve"> SCI007000 SCIENCE / Life Sciences / Biochemistry; SCI009000 SCIENCE / Life Sciences / Biophysics; SCI013020 SCIENCE / Chemistry / Clinical; SCI013060 SCIENCE / Chemistry / Industrial &amp; Technical; TEC009010 Technology &amp; Engineering / Chemical &amp; Biochemical; TEC021000 Technology &amp; Engineering / Materials Science / General</t>
  </si>
  <si>
    <t>This two volumeset introduces the up-to-date high-tech applications of Aggregation-Induced Emission (AIE) luminogens mainly in the areas of biosensor, bioimaging, and biomedicine. The 1st volume covers the applications of AIE materials in biosensor and bioimaging, including the technological utilizations in ionic sensing, bacterial imaging, cell imaging, Intracellular microenvironment analysis, advanced optical imaging and multimodality.</t>
  </si>
  <si>
    <t>X. G. Gu, Beijing U. of Chemical Technology, Beijing, China B. Z. Tang, The Hong Kong U. of Science &amp;amp Technology, Hong Kong, China.</t>
  </si>
  <si>
    <t>Minerals and Reactions at the Atomic Scale</t>
  </si>
  <si>
    <t>Transmission Electron Microscopy</t>
  </si>
  <si>
    <t>Buseck, Peter R.</t>
  </si>
  <si>
    <t>Volume 27 of Reviews in Mineralogy provides a background to the TEM as a mineralogical tool, to give an introduction to the principles underlying its operation, and to explore mineralogical applications and ways in which electron microscopy can augment our knowledge of mineral structures, chemistry, and origin. Much time will be devoted to mineralogical applications. It provides sufficient information to allow mineralogists and petrologists to have an informed understanding of the data produced by transmission electron microscopy and to have enough knowledge and experience to undertake initial studies on their own. The opening chapters cover the principles of electron microscopy and chemical analysis using the TEM while the following chapters consider mineralogical, petrological, and geochemical applications and their implications, for both low- and high-temperature geological environments.  The Mineralogical Society of America sponsored a short courses in conjunction with their annual meetings with the Geological Society of America, and this volume represents the proceedings of the eighteenth in the sequence. This TEM course was convened October 23-25, 1992, at Hueston Woods State Park, College Comer, Ohio.</t>
  </si>
  <si>
    <t>Peter R. Buseck, Tempe, Arizona, USA.</t>
  </si>
  <si>
    <t>Hierarchical Composite Materials</t>
  </si>
  <si>
    <t>Materials, Manufacturing, Engineering</t>
  </si>
  <si>
    <t xml:space="preserve"> SCI003000 SCIENCE / Applied Sciences; SCI041000 SCIENCE / Mechanics / General; SCI050000 SCIENCE / Nanoscience; SCI074000 SCIENCE / Physics / Atomic &amp; Molecular; SCI097000 SCIENCE / Physics / Polymer; TEC009070 Technology &amp; Engineering / Mechanical; TEC021000 Technology &amp; Engineering / Materials Science / General; TEC027000 Technology &amp; Engineering / Nanotechnology &amp; MEMS; TEC055000 Technology &amp; Engineering / Textiles &amp; Polymers</t>
  </si>
  <si>
    <t>Hierarchical Composite Materials provides an in-depth analysis of a class of advanced composites that have properties that are anisotropic due to structural organization at different length scales. Chapters address how ordering occurs from the atomic-scale up to the microstructure and how control of these factors leads to the final materials' properties. Manufacturing procedures, properties, and applications of different functionally graded materials are discussed in detail. This book is ideal for materials scientists, mechanical engineers, chemists and physicists.</t>
  </si>
  <si>
    <t>Kaushik Kumar, Birla Institute of Technology, Ranchi, India. J. Paulo Davim, University of Aveiro, Aveiro, Portugal.</t>
  </si>
  <si>
    <t>Contact Metamorphism</t>
  </si>
  <si>
    <t>Kerrick, Derrill M.</t>
  </si>
  <si>
    <t>Volume 26 of Reviews in Mineralogy provides a multidisciplinary review of our current knowledge of contact metamorphism. As in any field of endeavor, we are provided with new questions, thereby dictating future directions of study. Hopefully, this volume will provide inspiration and direction for future research on contact metamorphism.The Mineralogical Society of America sponsored the short course on Contact Metamorphism, October 17-19, 1991, at the Pala Mesa Resort, Fallbrook, California, prior to its annual meeting with the Geological Society of America.</t>
  </si>
  <si>
    <t>Derrill M. Kerrick, University Park, Pennsylvania, USA.</t>
  </si>
  <si>
    <t>Machinability of Fibre-Reinforced Plastics</t>
  </si>
  <si>
    <t xml:space="preserve"> SCI013030 SCIENCE / Chemistry / Inorganic; TEC009000 Technology &amp; Engineering / Engineering (General); TEC021000 Technology &amp; Engineering / Materials Science / General</t>
  </si>
  <si>
    <t>Presents polymer-based fibre reinforced composite materials and addresses the characteristics of these widely used materials like low density and coefficient of thermal expansion, specific strength with better fatigue resistance and modulus. The topics discussed are laser-based material machining, high-speed robotic end milling and LFRP modeling, including definitions, features, machine elements (system set-up) as well as experimental and theoretical investigations. These investigations include effects of input variables (tool rotation speed, feed rate and ultrasonic power) on cutting force, torque, cutting temperature, edge quality, surface roughness, burning of machined surface, tool wear, material removal rate, power consumption and feasible regions. Further a detailed literature review on drilling polymer composites with a focus on delamination is included. Aspects such as delamination mechanisms, fabrication methods, the type of drilling process adopted by various researchers, cutting parameters employed during drilling, mathematical delamination modelling, effect of thrust force, spindle speed, thermal loads, tool wear, surface roughness, tool geometry and tool materials on delamination and hole quality are summarized. In addition an approach of digital image processing in delamination assessment completes the approach. - Discusses Carbon Fiber Reinforced Plastics modern technologies for automated, highly productive and cost efficient processing.- Great value for final undergraduate engineering courses or as a topic on manufacturing with FRPs at the postgraduate level as well as a useful reference for academics, researchers, manufacturing, mechanical an</t>
  </si>
  <si>
    <t>J. Paulo Davim,University of Aveiro, Aveiro, Portugal.</t>
  </si>
  <si>
    <t>Smart Rubbers</t>
  </si>
  <si>
    <t>Polgar, Lorenzo Massimo / van Essen, Machiel / Pucci, Andrea / Picchioni, Francesco</t>
  </si>
  <si>
    <t xml:space="preserve"> SCI013000 SCIENCE / Chemistry / General; SCI013040 SCIENCE / Chemistry / Organic; SCI013060 SCIENCE / Chemistry / Industrial &amp; Technical; TEC021000 Technology &amp; Engineering / Materials Science / General; TEC021020 Technology &amp; Engineering / Materials Science / Electronic Materials; TEC055000 Technology &amp; Engineering / Textiles &amp; Polymers</t>
  </si>
  <si>
    <t>Research into “smart rubbers”, i.e. elastomeric materials that respond to external stimuli, has increased dramatically recently, predominantly due to the growing need for improved materials for new applications. This book aims to provide an overview over the field of smart rubber research. Examples of the various components involved in smart rubbers are highlighted and discussed. Different types of stimuli and numerous applications are explained.</t>
  </si>
  <si>
    <t>Dr. Lorenzo M. Polgar Machiel van Essen Ass.Prof. Andrea Pucci, Univ. of Pisa Prof. Francesco Picchioni, Univ. of Groningen.</t>
  </si>
  <si>
    <t>Amphiboles</t>
  </si>
  <si>
    <t>Crystal Chemistry, Occurrence, and Health Issues</t>
  </si>
  <si>
    <t>Hawthorne, Frank C. / Oberti, Roberta / Della Ventura, Giancarlo / Mottana, Annibale</t>
  </si>
  <si>
    <t>67</t>
  </si>
  <si>
    <t>Volume 67 of Reviews in Mineralogy and Geochemistry covers the Crystal Chemistry, Occurrence, and Health Issues of Amphiboles.   Contents:Amphiboles: Crystal ChemistryClassification of the AmphibolesNew Amphibole Compositions: Natural and SyntheticLong-Range Order in AmphibolesShort-Range Order in AmphibolesNon-Ambient in situ Studies of AmphibolesThe Synthesis and Stability of Some End-Member AmphibolesThe Significance of the Reaction Path in Synthesizing Single-Phase Amphibole of Defined CompositionAmphiboles in the Igneous EnvironmentMetamorphic Amphiboles: Composition and CoexistenceTrace-Element Partitioning Between Amphibole and Silicate MeltAmphiboles: Environmental and Health ConcernsAmphiboles: Historical Perspective</t>
  </si>
  <si>
    <t>Frank Hawthorne, Winnipeg, Canada Roberta Oberti, Pavia, Italy Giancarlo Della Ventura, Roma, Italy Annibale Mottana, Roma, Italy.</t>
  </si>
  <si>
    <t>Noble Gases</t>
  </si>
  <si>
    <t>in Geochemistry and Cosmochemistry</t>
  </si>
  <si>
    <t>Porcelli, Donald P. / Ballentine, Chris J. / Wieler, Rainer</t>
  </si>
  <si>
    <t>47</t>
  </si>
  <si>
    <t>Volume 47 of Reviews in Mineralogy and Geochemistry introduces to Noble Gases. Although the mass spectrometry principles are not complex, the tricks involved in getting better data are often self taught or passed on by working with individuals who themselves are pushing the boundaries further. Furthermore, much of the exciting new science is linked with technical developments that allow us to move beyond the current measurement capabilities. Be they better crushing devices, laser resonance time of flight, multiple collection or compressor sources - the technical issues are central to progress.  Contents:Noble Gases – Noble ScienceAn Overview of Noble Gas Geochemistry and CosmochemistryNoble Gases in the Solar SystemNoble Gases in the Moon and Meteorites: Radiogenic Components and Early Volatile ChronologiesCosmic-Ray-Produced Noble Gases in MeteoritesMartian Noble GasesOrigin of Noble Gases in the Terrestrial PlanetsNoble Gas Isotope Geochemistry of Mid-Ocean Ridge and Ocean Island Basalts: Characterization of Mantle Source ReservoirsNoble Gases and Volatile Recycling at Subduction ZonesThe Storage and Transport of Noble Gases in the Subcontinental LithosphereModels for the Distribution of Terrestrial Noble Gases and the Evolution of the AtmosphereProduction, Release and Transport of Noble Gases in the Continental CrustTracing Fluid Origin, Transport and Interaction in the CrustNoble Gases in Lakes and Ground WatersNoble Gases in Ocean Waters and SedimentsCosmic-Ray-Produced Noble Gases in Terrestrial Rocks: Dating Tools for Surface ProcessesK-Ar and Ar-Ar Dating(U-Th)/He Dating: Techniques, Calibrations, and Applications</t>
  </si>
  <si>
    <t>Donald Porcelli, University of Oxford, UK Chris J. Ballentine, University of Manchester, UK and Rainer Wieler, ETH Zürich, Switzerland.</t>
  </si>
  <si>
    <t>European Powder Diffraction Conference; August 2010, Darmstadt, Germany</t>
  </si>
  <si>
    <t>Zeitschrift für Kristallographie / Proceedings</t>
  </si>
  <si>
    <t xml:space="preserve"> SCI019000 SCIENCE / Earth Sciences / General; SCI032000 SCIENCE / Physics / Geophysics</t>
  </si>
  <si>
    <t>Frontmatter -- PREFACE -- Editorial Notes -- European Powder Diffraction Conference Award for Young Scientists -- European Powder Diffraction Conference Award for Distinguished Powder Diffractionists -- Table of Contents -- I. METHOD DEVELOPMENT AND APPLICATION -- I.1 Determination of Crystal Structure -- Complementarities between precession electron and X-ray powder diffraction -- Differential Pair Distribution Function applied to Ce1-xGdxO2-x/2 system -- I.2 Qualitative and Quantitative Phase Analysis -- A suitable method for quantitative phase analysis of samples with high amorphous content -- UMo/Al nuclear fuel quantitative analysis via high energy X-ray diffraction -- I.3 Microstructure and Line Broadening Analysis -- Microstrain in nanocrystalline samples from atomistic simulation -- Simulating the temperature effect in a powder diffraction pattern with molecular dynamics -- A new combined approach to investigate stacking faults in lamellar compounds -- Factors affecting diffraction broadening analysis -- Crystallite size evolution in hydrothermal formation of kaolinite -- Particle statistics in synchrotron powder diffractometry -- High energy milling of Cu2O powders -- Defects in nanocrystalline ceria xerogel -- Determination of crystallite size distribution histogram in nanocrystalline anatase powders by XRD -- Crystal growth mechanism of kaolinites deduced from crystallite size distribution -- Diffraction peak broadening of energetic materials -- Calculation of a line profile for the diffractometer with a primary monochromator -- I.4 Texture -- Characterization of weakly deformed limestone from Chotec, Bohemia by neutron transmission -- Multiple scattering from textured polycrystals -- II. INSTRUMENTAL -- Powgen: A third-generation highresolution high-throughput powder diffraction instrument at the Spallation Neutron Source -- Technical concept of the materials science beamline at ALBA -- Instrumental calibration of laboratory X-ray powder diffractometers</t>
  </si>
  <si>
    <t>Multi-Component Crystals</t>
  </si>
  <si>
    <t>Synthesis, Concepts, Function</t>
  </si>
  <si>
    <t>Tiekink, Edward / Zukerman-Schpector, Julio</t>
  </si>
  <si>
    <t xml:space="preserve"> SCI013030 SCIENCE / Chemistry / Inorganic; SCI013040 SCIENCE / Chemistry / Organic; SCI016000 SCIENCE / Physics / Crystallography; SCI077000 SCIENCE / Physics / Condensed Matter</t>
  </si>
  <si>
    <t>The investigation of multi-component crystals is a burgeoning area of contemporary research, which focusses on controlling the way molecules aggregate in crystals. This volume collates contributions in the theoretical and practical aspects and provides a timely and contemporary overview of the state of the art of this vital aspect of crystal engineering.</t>
  </si>
  <si>
    <t>Edward R. T. Tiekink, Sunway University, Malaysia Julio Zukerman-Schpector, Universidade Federal de São Carlos, Brazil.</t>
  </si>
  <si>
    <t>Wastewater Treatment</t>
  </si>
  <si>
    <t>Application of New Functional Materials</t>
  </si>
  <si>
    <t>Chen, Jianyu / Luo, Jun / Luo, Qijin / Pang, Zhihua</t>
  </si>
  <si>
    <t>This book describes the research results and applications of functional zeolite, functional ceramsite, modified montmorillonite and other functional materials in water purification areas. With abundant project experiences, the book is an essential reference for researchers and PhD students in environmental science, material science, environmental chemistry, as well as industrial engineers.</t>
  </si>
  <si>
    <t>Table of Contents1. Introduction2. Preparation and modification of fly ash artificial zeolite3. Production technology of functional ceramsite4. Preparation and application of montmorillonite loaded nano-iron5. Application of functional materials in permeable reaction wall6. Application of functional materials in constructed wetland7. Application of functional materials in biological aerated filter8. Safety assessment and resource utilization of new functional materialsReferences</t>
  </si>
  <si>
    <t>Jianyu Chen, Jun Luo, Qijin Luo, Zhihua Pang, South China Institute of Environmental Sciences, Guangdong, China</t>
  </si>
  <si>
    <t>Combustible Organic Materials</t>
  </si>
  <si>
    <t>Determination and Prediction of Combustion Properties</t>
  </si>
  <si>
    <t>Keshavarz, Mohammad Hossein</t>
  </si>
  <si>
    <t>High Energy Materials</t>
  </si>
  <si>
    <t xml:space="preserve"> SCI000000 SCIENCE / General; SCI013050 SCIENCE / Chemistry / Physical &amp; Theoretical; SCI013060 SCIENCE / Chemistry / Industrial &amp; Technical; TEC019000 Technology &amp; Engineering / Lasers &amp; Photonics; TEC021000 Technology &amp; Engineering / Materials Science / General</t>
  </si>
  <si>
    <t>The combustion properties of organic materials are used to assess their safety specifications. This knowledge is necessary to avoid potentially disastrous fires. The experimental determination of the combustion properties of a new organic compound is laborious and sometimes even impossible. This book describes methods for the determination and prediction of the combustion properties of organic compounds, along with some examples and exercises.  This 2nd Edition includes an updated and improved presentation of the applicationnof different new models for reliable prediction of diverse aspects of flammability of organic compounds.</t>
  </si>
  <si>
    <t>Mohammad H. Keshavarz, Malek-ashtar University of Technology, Iran.</t>
  </si>
  <si>
    <t>Charge Dynamics in Organic Semiconductors</t>
  </si>
  <si>
    <t>From Chemical Structures to Devices</t>
  </si>
  <si>
    <t>Kordt, Pascal</t>
  </si>
  <si>
    <t xml:space="preserve"> SCI013040 SCIENCE / Chemistry / Organic; SCI055000 SCIENCE / Physics / General; SCI077000 SCIENCE / Physics / Condensed Matter; TEC021000 Technology &amp; Engineering / Materials Science / General</t>
  </si>
  <si>
    <t>This work gives a broad and detailed overview of charge transport in organic semiconductors. The author discusses strategies for linking the chemical composition and morphology of organic layers to charge carrier mobility and current&amp;#8211voltage characteristics of a device. Concepts for simulation-based predictions of material characteristics are presented starting from chemical structures.</t>
  </si>
  <si>
    <t>Introduction 1. Organic Semiconductor Devices 2. Experimental Techniques 3. Charge Dynamics at Different Scales 4. Computational Methods 5. Energetics and Dispersive Transport 6. Correlated Energetic Landscapes 7. Microscopic, Stochastic and Device Simulations 8. Parametrization of Lattice Models 9. Drift&amp;#8211Diffusion with Microscopic Link Conclusions and Outlook</t>
  </si>
  <si>
    <t>Pascal Kordt, Mainz, Germany.</t>
  </si>
  <si>
    <t>Theoretical and Computational Methods in Mineral Physics</t>
  </si>
  <si>
    <t>Geophysical Applications</t>
  </si>
  <si>
    <t>Wentzcovitch, Renata M. / Stixrude, Lars</t>
  </si>
  <si>
    <t>71</t>
  </si>
  <si>
    <t xml:space="preserve"> SCI031000 SCIENCE / Earth Sciences / Geology; SCI040000 SCIENCE / Physics / Mathematical &amp; Computational; SCI048000 SCIENCE / Earth Sciences / Mineralogy</t>
  </si>
  <si>
    <t>Volume 71 of Reviews in Mineralogy and Geochemistry represents an extensive review of the material presented by the invited speakers at a short course on Theoretical and Computational Methods in Mineral Physics held prior (December 10-12, 2009) to the Annual fall meeting of the American Geophysical Union in San Francisco, California. The meeting was held at the Doubletree Hotel &amp;amp Executive Meeting Center in Berkeley, California.   Contents:Density functional theory of electronic structure: a short course for mineralogists and geophysicistsThe Minnesota density functionals and their applications to problems in mineralogy and geochemistryDensity-functional perturbation theory for quasi-harmonic calculationsThermodynamic properties and phase relations in mantle minerals investigated by first principles quasiharmonic theoryFirst principles quasiharmonic thermoelasticity of mantle mineralsAn overview of quantum Monte Carlo methodsQuantum Monte Carlo studies of transition metal oxidesAccurate and efficient calculations on strongly correlated minerals with the LDA+U method: review and perspectivesSpin-state crossover of iron in lower-mantle minerals: results of DFT+U investigationsSimulating diffusionModeling dislocations and plasticity of deep earth materialsTheoretical methods for calculating the lattice thermal conductivity of mineralsEvolutionary crystal structure prediction as a method for the discovery of minerals and materialsMulti-Mbar phase transitions in mineralsComputer simulations on phase transitions in iceIron at Earth’s core conditions from first principles calculationsFirst-principles molecular dynamics simulations of silicate melts: structural and dynamical propertiesLattice dynamics from force-fields as a technique for mineral physicsAn efficient cluster expansion method for binary solid solutions: application t</t>
  </si>
  <si>
    <t>Renata M. Wentzcovitch, Minneapolis, Minnesota, USA and Lars Stixrude, London, United Kingdom.</t>
  </si>
  <si>
    <t>Thermoplastic Composites</t>
  </si>
  <si>
    <t>Ning, Haibin</t>
  </si>
  <si>
    <t xml:space="preserve"> SCI013000 SCIENCE / Chemistry / General; SCI041000 SCIENCE / Mechanics / General; SCI055000 SCIENCE / Physics / General; TEC009070 Technology &amp; Engineering / Mechanical; TEC021000 Technology &amp; Engineering / Materials Science / General; TEC055000 Technology &amp; Engineering / Textiles &amp; Polymers</t>
  </si>
  <si>
    <t>The book covers various thermoplastic composites, including continuous and discontinuous fiber thermoplastic composites. It describes processing methods and explains the effect of different processing parameters on the structure and performance of thermoplastic composites. Characterization and mechanics of the composite are also discussed in the book.</t>
  </si>
  <si>
    <t>Frontmatter -- Preface -- Contents -- Chapter 1 Introduction -- Chapter 2 Constituents of thermoplastic composites -- Chapter 3 Continuous and discontinuous fiber-reinforced thermoplastic composites -- Chapter 4 Processing of thermoplastic composites -- Chapter 5 Additive manufacturing of thermoplastic composites -- Chapter 6 Characterization of thermoplastic composites -- Chapter 7 Micromechanics and macromechanics of thermoplastic composites -- Chapter 8 Recycling of thermoplastic composites -- Index</t>
  </si>
  <si>
    <t>As thermoplastic composite materials increasingly replace metal in many applications, says Ning, there remains a dearth of basic information about them. He summarizes the principles and applications to raise the interest of students and engineers and get them started in the field. His topics are constituents of thermoplastic composites, continuous and discontinuous fiber-reinforced thermoplastic composites, the processing of thermoplastic composites, additive manufacturing of thermoplastic composites, characterization, micro-mechanics and macro-mechanics, and recycling. Annotation ©2022 Ringgold, Inc., Portland, OR (protoview.com)</t>
  </si>
  <si>
    <t>Haibin Ning, University of Alabama at Birmingham, USA.</t>
  </si>
  <si>
    <t>Biomaterials</t>
  </si>
  <si>
    <t>Biological Production of Fuels and Chemicals</t>
  </si>
  <si>
    <t>Luque, Rafael / Xu, Chun-Ping</t>
  </si>
  <si>
    <t xml:space="preserve"> SCI007000 SCIENCE / Life Sciences / Biochemistry; SCI026000 SCIENCE / Environmental Science (see also Chemistry / Environmental); TEC009010 Technology &amp; Engineering / Chemical &amp; Biochemical; TEC010000 Technology &amp; Engineering / Environmental / General; TEC021000 Technology &amp; Engineering / Materials Science / General</t>
  </si>
  <si>
    <t>In times of declining fossil stocks, science and industry have to find alternative resources for the production of fuels and chemicals. This book presents techniques for the utilization of biomass and waste as raw materials for the production of platform molecules, biopolymers, bioplastics, and bioethanol. Latest research results as well as industrial application thereof are discussed.</t>
  </si>
  <si>
    <t xml:space="preserve"> Fermentation - Biomass - Foodwaste - Chemicals - Materials - Fules - Platform Molecules - Bioplastics - Biopolymers - Bioethanol</t>
  </si>
  <si>
    <t>Rafael Luque, Universidad de Cordoba, Spain Chun-Ping Xu, Zhenzhou University, China.</t>
  </si>
  <si>
    <t>Industrial Applications I</t>
  </si>
  <si>
    <t>Pharmaceuticals, Cosmetics and Personal Care</t>
  </si>
  <si>
    <t>Volume 3 of the Handbook of Colloid and Interface Science is a survey into the applications of colloids in a variety of fields, based on theories presented in Volumes 1 and 2. The Handbook provides a complete understanding of how colloids and interfaces can be applied in materials science, chemical engineering, and colloidal science. It is ideally suited as reference work for research scientists, universities, and industries.</t>
  </si>
  <si>
    <t>New Views of the Moon</t>
  </si>
  <si>
    <t>Jolliff, Bradley L. / Wieczorek, Mark A. / Shearer, Charles K. / Neal, Clive R.</t>
  </si>
  <si>
    <t>60</t>
  </si>
  <si>
    <t>Volume 60 of Reviews in Mineralogy and Geochemistry assesses the current state of knowledge of lunar geoscience, given the data sets provided by missions of the 1990's, and lists remaining key questions as well as new ones for future exploration to address. It documents how a planet or moon other than the world on which we live can be studied and understood in light of integrated suites of specific kinds of information. The Moon is the only body other than Earth for which we have material samples of known geologic context for study. This volume seeks to show how the different kinds of information gained about the Moon relate to each other and also to learn from this experience, thus allowing more efficient planning for the exploration of other worlds.</t>
  </si>
  <si>
    <t>B. L. Jolliff, St. Louis, USA M. A. Wieczorek, Saint Maur, France C. K. Shearer, Albuquerque, USA C. R. Neal, Notre Dame, USA.</t>
  </si>
  <si>
    <t>Hydrogen Storage Alloys</t>
  </si>
  <si>
    <t>With RE-Mg-Ni Based Negative Electrodes</t>
  </si>
  <si>
    <t>Han, Shumin / Li, Yuan / Liu, Baozhong</t>
  </si>
  <si>
    <t xml:space="preserve"> SCI003000 SCIENCE / Applied Sciences; SCI013050 SCIENCE / Chemistry / Physical &amp; Theoretical; SCI013060 SCIENCE / Chemistry / Industrial &amp; Technical; SCI024000 SCIENCE / Energy; TEC009000 Technology &amp; Engineering / Engineering (General); TEC009010 Technology &amp; Engineering / Chemical &amp; Biochemical; TEC021000 Technology &amp; Engineering / Materials Science / General</t>
  </si>
  <si>
    <t>The book presents current research progress on hydrogen storage alloys, with a special focus on their applications in batteries. Background, formation mechanisms, electrochemical characteristics, and effects of elemental substitution are covered. Provides an up-to-date overview of the theme for experienced researchers, while including enough fundamentals to serve as a handy, practical introduction for newcomers to the field.</t>
  </si>
  <si>
    <t xml:space="preserve"> The book has [...] a significant importance for those who are following the development of Ni–MH batteries. Dag Noréus in: Acta Cryst. B75 (2019), 286</t>
  </si>
  <si>
    <t>Shumin Han, Yuan Li, Yanshan University, Qinhuangdao, China Baozhong Liu, Henan Polytechnic University, Henan, China</t>
  </si>
  <si>
    <t>Petrology and Experimental Phase Relations</t>
  </si>
  <si>
    <t>Veblen, David R. / Ribbe, Paul H.</t>
  </si>
  <si>
    <t>9B</t>
  </si>
  <si>
    <t>Volume 9B of Reviews in Mineralogy is dedicated more to an exploration of the social life of amphiboles and the amphibole personality in real rocks and in the experimental petrology laboratory. The chemical complexity of amphibole, which Robinson et al., refer to as  a mineralogical shark in a sea of unsuspecting elements,  permits amphiboles to occur in a very wide variety of rock types, under a large range of pressure and temperature conditions, and in association with an impressive number of other minerals. The description of amphibole petrology and of petrologists' attempts to understand amphibole phase relations are therefore not simple matters, as the length of this volume suggests. Although they do not cover every type of amphibole occurrence, it is hoped that the papers in this volume will provide the amphibole student and researcher with an up-to-date summary of the most important aspects of amphibole petrology.   Volume 9B, Amphiboles: Petrology and Experimental Phase Relations, was begun in 1981 in preparation for the Short Course on Amphiboles and Other Hydrous Pyriboles presented at Erlanger, Kentucky, October 29 - November 1, 1981, prior to the annual meetings of the Geological Society of America and associated societies. Unfortunately, only the first chapter was in manuscript form at the time of the short course, and publication was delayed by one year.</t>
  </si>
  <si>
    <t>David R. Veblen, Baltimore, Maryland, USA and Paul H. Ribbe, Blacksburg, Virginia, USA.</t>
  </si>
  <si>
    <t>Water in Nominally Anhydrous Minerals</t>
  </si>
  <si>
    <t>Keppler, Hans / Smyth, Joseph R.</t>
  </si>
  <si>
    <t>62</t>
  </si>
  <si>
    <t>Volume 62 of Reviews in Mineralogy and Geochemistry reviews the recent research in the geochemistry and mineral physics of hydrogen in the principal mineral phases of the Earth's crust and mantle.   Contents:Analytical Methods for Measuring Water in Nominally Anhydrous MineralsThe Structure of Hydrous Species in Nominally Anhydrous Minerals: Information from Polarized IR SpectroscopyStructural Studies of OH in Nominally Anhydrous Minerals Using NMRAtomistic Models of OH Defects in Nominally Anhydrous MineralsHydrogen in High Pressure Silicate and Oxide Mineral StructuresWater in Nominally Anhydrous Crustal Minerals: Speciation, Concentration, and Geologic SignificanceWater in Natural Mantle Minerals I: PyroxenesWater in Natural Mantle Minerals II: Olivine, Garnet and Accessory MineralsThermodynamics of Water Solubility and PartitioningThe Partitioning of Water Between Nominally Anhydrous Minerals and Silicate MeltsThe Stability of Hydrous Mantle PhasesHydrous Phases and Water Transport in the Subducting SlabDiffusion of Hydrogen in MineralsEffect of Water on the Equation of State of Nominally Anhydrous MineralsRemote Sensing of Hydrogen in Earth's Mantle</t>
  </si>
  <si>
    <t>Hans Keppler, Bayreuth, Germany and Joseph R. Smyth, Boulder, Colorado, USA.</t>
  </si>
  <si>
    <t>Sulfide Mineralogy and Geochemistry</t>
  </si>
  <si>
    <t>Vaughan, David J.</t>
  </si>
  <si>
    <t>61</t>
  </si>
  <si>
    <t>Volume 61 of Reviews in Mineralogy and Geochemistry presents an up-to-date review of sulfide mineralogy and geochemistry. The crystal structures, electrical and magnetic properties, spectroscopic studies, chemical bonding, thermochemistry, phase relations, solution chemistry, surface structure and chemistry, hydrothermal precipitation processes, sulfur isotope geochemistry and geobiology of metal sulfides are reviewed. Where it is appropriate for comparison, there is brief discussion of the selenide or telluride analogs of the metal sulfides. When discussing crystal structures and structural relationships, the sulfosalt minerals as well as the sulfides are considered in some detail.</t>
  </si>
  <si>
    <t>David J. Vaughan, University of Manchester, 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</si>
</sst>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family val="2"/>
      <scheme val="minor"/>
    </font>
    <font>
      <sz val="16"/>
      <color theme="1"/>
      <name val="Calibri"/>
      <family val="2"/>
      <scheme val="minor"/>
    </font>
    <font>
      <b/>
      <sz val="12"/>
      <name val="Times New Roman"/>
      <family val="1"/>
    </font>
    <font>
      <b/>
      <sz val="10"/>
      <name val="Arial"/>
      <family val="2"/>
    </font>
    <font>
      <sz val="16"/>
      <color rgb="FFFFFFFF"/>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000000"/>
        <bgColor indexed="64"/>
      </patternFill>
    </fill>
  </fills>
  <borders count="1">
    <border>
      <left/>
      <right/>
      <top/>
      <bottom/>
      <diagonal/>
    </border>
  </borders>
  <cellStyleXfs count="1">
    <xf numFmtId="0" fontId="0" fillId="0" borderId="0"/>
  </cellStyleXfs>
  <cellXfs count="19">
    <xf numFmtId="0" fontId="0" fillId="0" borderId="0" xfId="0"/>
    <xf numFmtId="0" fontId="1" fillId="0" borderId="0" xfId="0" applyFont="1" applyAlignment="1">
      <alignment horizontal="left"/>
    </xf>
    <xf numFmtId="1" fontId="1" fillId="0" borderId="0" xfId="0" applyNumberFormat="1" applyFont="1" applyAlignment="1">
      <alignment horizontal="left"/>
    </xf>
    <xf numFmtId="1" fontId="2" fillId="0" borderId="0" xfId="0" applyNumberFormat="1"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49" fontId="2" fillId="0" borderId="0" xfId="0" applyNumberFormat="1" applyFont="1" applyAlignment="1">
      <alignment horizontal="left" vertical="center" wrapText="1"/>
    </xf>
    <xf numFmtId="14" fontId="2" fillId="0" borderId="0" xfId="0" applyNumberFormat="1"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left" vertical="center"/>
    </xf>
    <xf numFmtId="0" fontId="2" fillId="2" borderId="0" xfId="0" applyFont="1" applyFill="1" applyAlignment="1">
      <alignment horizontal="left" vertical="center"/>
    </xf>
    <xf numFmtId="1" fontId="2" fillId="2" borderId="0" xfId="0" applyNumberFormat="1" applyFont="1" applyFill="1" applyAlignment="1">
      <alignment horizontal="left" vertical="center" wrapText="1"/>
    </xf>
    <xf numFmtId="0" fontId="0" fillId="0" borderId="0" xfId="0" applyAlignment="1">
      <alignment horizontal="left"/>
    </xf>
    <xf numFmtId="1" fontId="0" fillId="0" borderId="0" xfId="0" applyNumberFormat="1" applyAlignment="1">
      <alignment horizontal="left"/>
    </xf>
    <xf numFmtId="14" fontId="0" fillId="0" borderId="0" xfId="0" applyNumberFormat="1" applyAlignment="1">
      <alignment horizontal="left"/>
    </xf>
    <xf numFmtId="49" fontId="0" fillId="0" borderId="0" xfId="0" applyNumberFormat="1" applyAlignment="1">
      <alignment horizontal="left"/>
    </xf>
    <xf numFmtId="0" fontId="0" fillId="0" borderId="0" xfId="0" applyAlignment="1">
      <alignment horizontal="center"/>
    </xf>
    <xf numFmtId="0" fontId="4" fillId="3" borderId="0" xfId="0" applyFont="1" applyFill="1" applyAlignment="1">
      <alignment horizontal="left"/>
    </xf>
    <xf numFmtId="1" fontId="4" fillId="3" borderId="0" xfId="0" applyNumberFormat="1" applyFont="1" applyFill="1" applyAlignment="1">
      <alignment horizontal="left"/>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514350</xdr:colOff>
      <xdr:row>2</xdr:row>
      <xdr:rowOff>171450</xdr:rowOff>
    </xdr:to>
    <xdr:pic>
      <xdr:nvPicPr>
        <xdr:cNvPr id="2" name="Picture 1">
          <a:extLst>
            <a:ext uri="{FF2B5EF4-FFF2-40B4-BE49-F238E27FC236}">
              <a16:creationId xmlns:a16="http://schemas.microsoft.com/office/drawing/2014/main" id="{6570BD38-A692-581A-EAE8-FEB6BA326FE4}"/>
            </a:ext>
          </a:extLst>
        </xdr:cNvPr>
        <xdr:cNvPicPr>
          <a:picLocks noChangeAspect="1"/>
        </xdr:cNvPicPr>
      </xdr:nvPicPr>
      <xdr:blipFill>
        <a:blip xmlns:r="http://schemas.openxmlformats.org/officeDocument/2006/relationships" r:embed="rId1"/>
        <a:stretch>
          <a:fillRect/>
        </a:stretch>
      </xdr:blipFill>
      <xdr:spPr>
        <a:xfrm>
          <a:off x="0" y="0"/>
          <a:ext cx="1123950" cy="552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07"/>
  <sheetViews>
    <sheetView tabSelected="1" workbookViewId="0">
      <selection activeCell="C7" sqref="C7"/>
    </sheetView>
  </sheetViews>
  <sheetFormatPr defaultRowHeight="15"/>
  <cols>
    <col min="2" max="2" width="15.7109375" customWidth="1"/>
    <col min="3" max="3" width="15.28515625" customWidth="1"/>
    <col min="4" max="4" width="15.140625" customWidth="1"/>
    <col min="14" max="14" width="11.85546875" customWidth="1"/>
  </cols>
  <sheetData>
    <row r="1" spans="1:35">
      <c r="A1" s="16"/>
      <c r="B1" s="16"/>
    </row>
    <row r="2" spans="1:35">
      <c r="A2" s="16"/>
      <c r="B2" s="16"/>
    </row>
    <row r="3" spans="1:35">
      <c r="A3" s="16"/>
      <c r="B3" s="16"/>
    </row>
    <row r="4" spans="1:35" s="17" customFormat="1" ht="21">
      <c r="A4" s="17" t="s">
        <v>0</v>
      </c>
      <c r="B4" s="18"/>
      <c r="C4" s="18"/>
      <c r="D4" s="18"/>
    </row>
    <row r="5" spans="1:35" s="17" customFormat="1" ht="21">
      <c r="A5" s="17" t="s">
        <v>1</v>
      </c>
      <c r="B5" s="18"/>
      <c r="C5" s="18"/>
      <c r="D5" s="18"/>
    </row>
    <row r="6" spans="1:35" s="1" customFormat="1" ht="21">
      <c r="B6" s="2"/>
      <c r="C6" s="2"/>
      <c r="D6" s="2"/>
    </row>
    <row r="7" spans="1:35" s="12" customFormat="1" ht="45.75">
      <c r="A7" s="3" t="s">
        <v>2</v>
      </c>
      <c r="B7" s="3" t="s">
        <v>3</v>
      </c>
      <c r="C7" s="3" t="s">
        <v>4</v>
      </c>
      <c r="D7" s="3" t="s">
        <v>5</v>
      </c>
      <c r="E7" s="4" t="s">
        <v>6</v>
      </c>
      <c r="F7" s="4" t="s">
        <v>7</v>
      </c>
      <c r="G7" s="5" t="s">
        <v>8</v>
      </c>
      <c r="H7" s="4" t="s">
        <v>9</v>
      </c>
      <c r="I7" s="4" t="s">
        <v>10</v>
      </c>
      <c r="J7" s="5" t="s">
        <v>11</v>
      </c>
      <c r="K7" s="5" t="s">
        <v>12</v>
      </c>
      <c r="L7" s="6" t="s">
        <v>13</v>
      </c>
      <c r="M7" s="5" t="s">
        <v>14</v>
      </c>
      <c r="N7" s="7" t="s">
        <v>15</v>
      </c>
      <c r="O7" s="4" t="s">
        <v>16</v>
      </c>
      <c r="P7" s="5" t="s">
        <v>17</v>
      </c>
      <c r="Q7" s="8" t="s">
        <v>18</v>
      </c>
      <c r="R7" s="5" t="s">
        <v>19</v>
      </c>
      <c r="S7" s="8" t="s">
        <v>20</v>
      </c>
      <c r="T7" s="8" t="s">
        <v>21</v>
      </c>
      <c r="U7" s="9" t="s">
        <v>22</v>
      </c>
      <c r="V7" s="9" t="s">
        <v>23</v>
      </c>
      <c r="W7" s="9" t="s">
        <v>24</v>
      </c>
      <c r="X7" s="5" t="s">
        <v>25</v>
      </c>
      <c r="Y7" s="5" t="s">
        <v>26</v>
      </c>
      <c r="Z7" s="4" t="s">
        <v>27</v>
      </c>
      <c r="AA7" s="4" t="s">
        <v>28</v>
      </c>
      <c r="AB7" s="4" t="s">
        <v>29</v>
      </c>
      <c r="AC7" s="4" t="s">
        <v>30</v>
      </c>
      <c r="AD7" s="10" t="s">
        <v>31</v>
      </c>
      <c r="AE7" s="11" t="s">
        <v>32</v>
      </c>
      <c r="AF7" s="11" t="s">
        <v>33</v>
      </c>
      <c r="AG7" s="5" t="s">
        <v>34</v>
      </c>
      <c r="AH7" s="5" t="s">
        <v>35</v>
      </c>
      <c r="AI7" s="5" t="s">
        <v>36</v>
      </c>
    </row>
    <row r="8" spans="1:35" s="12" customFormat="1">
      <c r="A8" s="12">
        <v>524869</v>
      </c>
      <c r="B8" s="13">
        <v>9781400846733</v>
      </c>
      <c r="C8" s="13"/>
      <c r="D8" s="13"/>
      <c r="F8" s="12" t="s">
        <v>37</v>
      </c>
      <c r="H8" s="12" t="s">
        <v>38</v>
      </c>
      <c r="J8" s="12">
        <v>1</v>
      </c>
      <c r="M8" s="12" t="s">
        <v>39</v>
      </c>
      <c r="N8" s="14">
        <v>41371</v>
      </c>
      <c r="O8" s="12">
        <v>2013</v>
      </c>
      <c r="P8" s="12" t="s">
        <v>40</v>
      </c>
      <c r="Q8" s="12">
        <v>264</v>
      </c>
      <c r="S8" s="12">
        <v>10</v>
      </c>
      <c r="U8" s="12" t="s">
        <v>41</v>
      </c>
      <c r="V8" s="12" t="s">
        <v>42</v>
      </c>
      <c r="W8" s="12" t="s">
        <v>42</v>
      </c>
      <c r="X8" s="12" t="s">
        <v>43</v>
      </c>
      <c r="Z8" s="12" t="s">
        <v>44</v>
      </c>
      <c r="AB8" s="12" t="s">
        <v>45</v>
      </c>
      <c r="AC8" s="12" t="s">
        <v>46</v>
      </c>
      <c r="AD8" s="12">
        <v>163.95</v>
      </c>
      <c r="AE8" s="13"/>
      <c r="AF8" s="13"/>
      <c r="AG8" s="12" t="str">
        <f>HYPERLINK("https://doi.org/10.1515/9781400846733")</f>
        <v>https://doi.org/10.1515/9781400846733</v>
      </c>
      <c r="AI8" s="12" t="s">
        <v>47</v>
      </c>
    </row>
    <row r="9" spans="1:35" s="12" customFormat="1">
      <c r="A9" s="12">
        <v>563737</v>
      </c>
      <c r="B9" s="13">
        <v>9783110629453</v>
      </c>
      <c r="C9" s="13"/>
      <c r="D9" s="13">
        <v>9783110629392</v>
      </c>
      <c r="E9" s="12" t="s">
        <v>48</v>
      </c>
      <c r="F9" s="12" t="s">
        <v>49</v>
      </c>
      <c r="G9" s="12" t="s">
        <v>50</v>
      </c>
      <c r="H9" s="12" t="s">
        <v>51</v>
      </c>
      <c r="J9" s="12">
        <v>1</v>
      </c>
      <c r="K9" s="12" t="s">
        <v>52</v>
      </c>
      <c r="M9" s="12" t="s">
        <v>53</v>
      </c>
      <c r="N9" s="14">
        <v>44158</v>
      </c>
      <c r="O9" s="12">
        <v>2021</v>
      </c>
      <c r="P9" s="12" t="s">
        <v>40</v>
      </c>
      <c r="Q9" s="12">
        <v>522</v>
      </c>
      <c r="R9" s="12">
        <v>19</v>
      </c>
      <c r="T9" s="12">
        <v>2417</v>
      </c>
      <c r="U9" s="12" t="s">
        <v>41</v>
      </c>
      <c r="V9" s="12" t="s">
        <v>54</v>
      </c>
      <c r="W9" s="12" t="s">
        <v>54</v>
      </c>
      <c r="X9" s="12" t="s">
        <v>55</v>
      </c>
      <c r="Y9" s="12" t="s">
        <v>56</v>
      </c>
      <c r="Z9" s="12" t="s">
        <v>57</v>
      </c>
      <c r="AC9" s="12" t="s">
        <v>58</v>
      </c>
      <c r="AD9" s="12">
        <v>699</v>
      </c>
      <c r="AE9" s="13"/>
      <c r="AF9" s="13">
        <v>79.95</v>
      </c>
      <c r="AG9" s="12" t="str">
        <f>HYPERLINK("https://doi.org/10.1515/9783110629453")</f>
        <v>https://doi.org/10.1515/9783110629453</v>
      </c>
      <c r="AI9" s="12" t="s">
        <v>47</v>
      </c>
    </row>
    <row r="10" spans="1:35" s="12" customFormat="1">
      <c r="A10" s="12">
        <v>320385</v>
      </c>
      <c r="B10" s="13">
        <v>9783486992526</v>
      </c>
      <c r="C10" s="13"/>
      <c r="D10" s="13">
        <v>9783486992519</v>
      </c>
      <c r="F10" s="12" t="s">
        <v>59</v>
      </c>
      <c r="G10" s="12" t="s">
        <v>60</v>
      </c>
      <c r="J10" s="12">
        <v>1</v>
      </c>
      <c r="K10" s="12" t="s">
        <v>61</v>
      </c>
      <c r="L10" s="15" t="s">
        <v>62</v>
      </c>
      <c r="M10" s="12" t="s">
        <v>63</v>
      </c>
      <c r="N10" s="14">
        <v>42306</v>
      </c>
      <c r="O10" s="12">
        <v>2006</v>
      </c>
      <c r="P10" s="12" t="s">
        <v>40</v>
      </c>
      <c r="Q10" s="12">
        <v>618</v>
      </c>
      <c r="U10" s="12" t="s">
        <v>41</v>
      </c>
      <c r="V10" s="12" t="s">
        <v>64</v>
      </c>
      <c r="W10" s="12" t="s">
        <v>64</v>
      </c>
      <c r="X10" s="12" t="s">
        <v>65</v>
      </c>
      <c r="Z10" s="12" t="s">
        <v>66</v>
      </c>
      <c r="AE10" s="13"/>
      <c r="AF10" s="13">
        <v>260</v>
      </c>
      <c r="AG10" s="12" t="str">
        <f>HYPERLINK("https://doi.org/10.1524/9783486992526")</f>
        <v>https://doi.org/10.1524/9783486992526</v>
      </c>
      <c r="AH10" s="12" t="s">
        <v>67</v>
      </c>
      <c r="AI10" s="12" t="s">
        <v>47</v>
      </c>
    </row>
    <row r="11" spans="1:35" s="12" customFormat="1">
      <c r="A11" s="12">
        <v>126004</v>
      </c>
      <c r="B11" s="13">
        <v>9783110288117</v>
      </c>
      <c r="C11" s="13"/>
      <c r="D11" s="13">
        <v>9783110275087</v>
      </c>
      <c r="E11" s="12" t="s">
        <v>48</v>
      </c>
      <c r="F11" s="12" t="s">
        <v>68</v>
      </c>
      <c r="I11" s="12" t="s">
        <v>69</v>
      </c>
      <c r="J11" s="12">
        <v>1</v>
      </c>
      <c r="K11" s="12" t="s">
        <v>52</v>
      </c>
      <c r="L11" s="15" t="s">
        <v>70</v>
      </c>
      <c r="M11" s="12" t="s">
        <v>53</v>
      </c>
      <c r="N11" s="14">
        <v>41848</v>
      </c>
      <c r="O11" s="12">
        <v>2014</v>
      </c>
      <c r="P11" s="12" t="s">
        <v>40</v>
      </c>
      <c r="Q11" s="12">
        <v>292</v>
      </c>
      <c r="S11" s="12">
        <v>10</v>
      </c>
      <c r="T11" s="12">
        <v>2417</v>
      </c>
      <c r="U11" s="12" t="s">
        <v>41</v>
      </c>
      <c r="V11" s="12" t="s">
        <v>71</v>
      </c>
      <c r="W11" s="12" t="s">
        <v>71</v>
      </c>
      <c r="X11" s="12" t="s">
        <v>72</v>
      </c>
      <c r="Y11" s="12" t="s">
        <v>56</v>
      </c>
      <c r="Z11" s="12" t="s">
        <v>73</v>
      </c>
      <c r="AC11" s="12" t="s">
        <v>74</v>
      </c>
      <c r="AD11" s="12">
        <v>249</v>
      </c>
      <c r="AE11" s="13"/>
      <c r="AF11" s="13">
        <v>69.95</v>
      </c>
      <c r="AG11" s="12" t="str">
        <f>HYPERLINK("https://doi.org/10.1515/9783110288117")</f>
        <v>https://doi.org/10.1515/9783110288117</v>
      </c>
      <c r="AI11" s="12" t="s">
        <v>47</v>
      </c>
    </row>
    <row r="12" spans="1:35" s="12" customFormat="1">
      <c r="A12" s="12">
        <v>320386</v>
      </c>
      <c r="B12" s="13">
        <v>9783486992540</v>
      </c>
      <c r="C12" s="13"/>
      <c r="D12" s="13">
        <v>9783486992533</v>
      </c>
      <c r="F12" s="12" t="s">
        <v>75</v>
      </c>
      <c r="G12" s="12" t="s">
        <v>76</v>
      </c>
      <c r="J12" s="12">
        <v>1</v>
      </c>
      <c r="K12" s="12" t="s">
        <v>61</v>
      </c>
      <c r="L12" s="15" t="s">
        <v>77</v>
      </c>
      <c r="M12" s="12" t="s">
        <v>63</v>
      </c>
      <c r="N12" s="14">
        <v>42306</v>
      </c>
      <c r="O12" s="12">
        <v>2007</v>
      </c>
      <c r="P12" s="12" t="s">
        <v>40</v>
      </c>
      <c r="Q12" s="12">
        <v>220</v>
      </c>
      <c r="U12" s="12" t="s">
        <v>41</v>
      </c>
      <c r="V12" s="12" t="s">
        <v>64</v>
      </c>
      <c r="W12" s="12" t="s">
        <v>64</v>
      </c>
      <c r="X12" s="12" t="s">
        <v>65</v>
      </c>
      <c r="Z12" s="12" t="s">
        <v>78</v>
      </c>
      <c r="AE12" s="13"/>
      <c r="AF12" s="13">
        <v>260</v>
      </c>
      <c r="AG12" s="12" t="str">
        <f>HYPERLINK("https://doi.org/10.1524/9783486992540")</f>
        <v>https://doi.org/10.1524/9783486992540</v>
      </c>
      <c r="AH12" s="12" t="s">
        <v>67</v>
      </c>
      <c r="AI12" s="12" t="s">
        <v>47</v>
      </c>
    </row>
    <row r="13" spans="1:35" s="12" customFormat="1">
      <c r="A13" s="12">
        <v>609729</v>
      </c>
      <c r="B13" s="13">
        <v>9780691223629</v>
      </c>
      <c r="C13" s="13"/>
      <c r="D13" s="13"/>
      <c r="F13" s="12" t="s">
        <v>79</v>
      </c>
      <c r="G13" s="12" t="s">
        <v>80</v>
      </c>
      <c r="H13" s="12" t="s">
        <v>81</v>
      </c>
      <c r="J13" s="12">
        <v>1</v>
      </c>
      <c r="M13" s="12" t="s">
        <v>39</v>
      </c>
      <c r="N13" s="14">
        <v>44551</v>
      </c>
      <c r="O13" s="12">
        <v>2022</v>
      </c>
      <c r="P13" s="12" t="s">
        <v>40</v>
      </c>
      <c r="Q13" s="12">
        <v>456</v>
      </c>
      <c r="S13" s="12">
        <v>10</v>
      </c>
      <c r="U13" s="12" t="s">
        <v>41</v>
      </c>
      <c r="V13" s="12" t="s">
        <v>42</v>
      </c>
      <c r="W13" s="12" t="s">
        <v>42</v>
      </c>
      <c r="X13" s="12" t="s">
        <v>82</v>
      </c>
      <c r="Z13" s="12" t="s">
        <v>83</v>
      </c>
      <c r="AB13" s="12" t="s">
        <v>84</v>
      </c>
      <c r="AC13" s="12" t="s">
        <v>85</v>
      </c>
      <c r="AD13" s="12">
        <v>204.95</v>
      </c>
      <c r="AE13" s="13"/>
      <c r="AF13" s="13"/>
      <c r="AG13" s="12" t="str">
        <f>HYPERLINK("https://doi.org/10.1515/9780691223629?locatt=mode:legacy")</f>
        <v>https://doi.org/10.1515/9780691223629?locatt=mode:legacy</v>
      </c>
      <c r="AI13" s="12" t="s">
        <v>47</v>
      </c>
    </row>
    <row r="14" spans="1:35" s="12" customFormat="1">
      <c r="A14" s="12">
        <v>533917</v>
      </c>
      <c r="B14" s="13">
        <v>9783110559811</v>
      </c>
      <c r="C14" s="13">
        <v>9783110558814</v>
      </c>
      <c r="D14" s="13"/>
      <c r="F14" s="12" t="s">
        <v>86</v>
      </c>
      <c r="G14" s="12" t="s">
        <v>87</v>
      </c>
      <c r="H14" s="12" t="s">
        <v>88</v>
      </c>
      <c r="J14" s="12">
        <v>1</v>
      </c>
      <c r="M14" s="12" t="s">
        <v>53</v>
      </c>
      <c r="N14" s="14">
        <v>43136</v>
      </c>
      <c r="O14" s="12">
        <v>2018</v>
      </c>
      <c r="P14" s="12" t="s">
        <v>40</v>
      </c>
      <c r="Q14" s="12">
        <v>212</v>
      </c>
      <c r="R14" s="12">
        <v>172</v>
      </c>
      <c r="T14" s="12">
        <v>2417</v>
      </c>
      <c r="U14" s="12" t="s">
        <v>41</v>
      </c>
      <c r="V14" s="12" t="s">
        <v>89</v>
      </c>
      <c r="W14" s="12" t="s">
        <v>89</v>
      </c>
      <c r="X14" s="12" t="s">
        <v>90</v>
      </c>
      <c r="Z14" s="12" t="s">
        <v>91</v>
      </c>
      <c r="AC14" s="12" t="s">
        <v>92</v>
      </c>
      <c r="AD14" s="12">
        <v>139</v>
      </c>
      <c r="AE14" s="13">
        <v>84.95</v>
      </c>
      <c r="AF14" s="13"/>
      <c r="AG14" s="12" t="str">
        <f>HYPERLINK("https://doi.org/10.1515/9783110559811")</f>
        <v>https://doi.org/10.1515/9783110559811</v>
      </c>
      <c r="AI14" s="12" t="s">
        <v>47</v>
      </c>
    </row>
    <row r="15" spans="1:35" s="12" customFormat="1">
      <c r="A15" s="12">
        <v>320388</v>
      </c>
      <c r="B15" s="13">
        <v>9783486992588</v>
      </c>
      <c r="C15" s="13"/>
      <c r="D15" s="13">
        <v>9783486992571</v>
      </c>
      <c r="F15" s="12" t="s">
        <v>93</v>
      </c>
      <c r="G15" s="12" t="s">
        <v>94</v>
      </c>
      <c r="J15" s="12">
        <v>1</v>
      </c>
      <c r="K15" s="12" t="s">
        <v>61</v>
      </c>
      <c r="L15" s="15" t="s">
        <v>95</v>
      </c>
      <c r="M15" s="12" t="s">
        <v>63</v>
      </c>
      <c r="N15" s="14">
        <v>42306</v>
      </c>
      <c r="O15" s="12">
        <v>2009</v>
      </c>
      <c r="P15" s="12" t="s">
        <v>40</v>
      </c>
      <c r="Q15" s="12">
        <v>616</v>
      </c>
      <c r="U15" s="12" t="s">
        <v>41</v>
      </c>
      <c r="V15" s="12" t="s">
        <v>96</v>
      </c>
      <c r="W15" s="12" t="s">
        <v>96</v>
      </c>
      <c r="X15" s="12" t="s">
        <v>97</v>
      </c>
      <c r="Z15" s="12" t="s">
        <v>98</v>
      </c>
      <c r="AE15" s="13"/>
      <c r="AF15" s="13">
        <v>286</v>
      </c>
      <c r="AG15" s="12" t="str">
        <f>HYPERLINK("https://doi.org/10.1524/9783486992588")</f>
        <v>https://doi.org/10.1524/9783486992588</v>
      </c>
      <c r="AH15" s="12" t="s">
        <v>67</v>
      </c>
      <c r="AI15" s="12" t="s">
        <v>47</v>
      </c>
    </row>
    <row r="16" spans="1:35" s="12" customFormat="1">
      <c r="A16" s="12">
        <v>537679</v>
      </c>
      <c r="B16" s="13">
        <v>9783110596274</v>
      </c>
      <c r="C16" s="13">
        <v>9783110596243</v>
      </c>
      <c r="D16" s="13"/>
      <c r="F16" s="12" t="s">
        <v>99</v>
      </c>
      <c r="I16" s="12" t="s">
        <v>100</v>
      </c>
      <c r="J16" s="12">
        <v>1</v>
      </c>
      <c r="K16" s="12" t="s">
        <v>101</v>
      </c>
      <c r="L16" s="15" t="s">
        <v>102</v>
      </c>
      <c r="M16" s="12" t="s">
        <v>53</v>
      </c>
      <c r="N16" s="14">
        <v>44432</v>
      </c>
      <c r="O16" s="12">
        <v>2021</v>
      </c>
      <c r="P16" s="12" t="s">
        <v>40</v>
      </c>
      <c r="Q16" s="12">
        <v>552</v>
      </c>
      <c r="T16" s="12">
        <v>2417</v>
      </c>
      <c r="U16" s="12" t="s">
        <v>41</v>
      </c>
      <c r="V16" s="12" t="s">
        <v>89</v>
      </c>
      <c r="W16" s="12" t="s">
        <v>89</v>
      </c>
      <c r="X16" s="12" t="s">
        <v>103</v>
      </c>
      <c r="Z16" s="12" t="s">
        <v>104</v>
      </c>
      <c r="AC16" s="12" t="s">
        <v>105</v>
      </c>
      <c r="AD16" s="12">
        <v>139</v>
      </c>
      <c r="AE16" s="13">
        <v>159.94999999999999</v>
      </c>
      <c r="AF16" s="13"/>
      <c r="AG16" s="12" t="str">
        <f>HYPERLINK("https://doi.org/10.1515/9783110596274")</f>
        <v>https://doi.org/10.1515/9783110596274</v>
      </c>
      <c r="AI16" s="12" t="s">
        <v>47</v>
      </c>
    </row>
    <row r="17" spans="1:35" s="12" customFormat="1">
      <c r="A17" s="12">
        <v>563528</v>
      </c>
      <c r="B17" s="13">
        <v>9781501518782</v>
      </c>
      <c r="C17" s="13"/>
      <c r="D17" s="13">
        <v>9781501518775</v>
      </c>
      <c r="E17" s="12" t="s">
        <v>48</v>
      </c>
      <c r="F17" s="12" t="s">
        <v>106</v>
      </c>
      <c r="G17" s="12" t="s">
        <v>107</v>
      </c>
      <c r="H17" s="12" t="s">
        <v>108</v>
      </c>
      <c r="J17" s="12">
        <v>1</v>
      </c>
      <c r="K17" s="12" t="s">
        <v>52</v>
      </c>
      <c r="M17" s="12" t="s">
        <v>53</v>
      </c>
      <c r="N17" s="14">
        <v>44018</v>
      </c>
      <c r="O17" s="12">
        <v>2020</v>
      </c>
      <c r="P17" s="12" t="s">
        <v>40</v>
      </c>
      <c r="Q17" s="12">
        <v>138</v>
      </c>
      <c r="R17" s="12">
        <v>6</v>
      </c>
      <c r="T17" s="12">
        <v>2417</v>
      </c>
      <c r="U17" s="12" t="s">
        <v>41</v>
      </c>
      <c r="V17" s="12" t="s">
        <v>109</v>
      </c>
      <c r="W17" s="12" t="s">
        <v>109</v>
      </c>
      <c r="X17" s="12" t="s">
        <v>110</v>
      </c>
      <c r="Y17" s="12" t="s">
        <v>56</v>
      </c>
      <c r="Z17" s="12" t="s">
        <v>111</v>
      </c>
      <c r="AC17" s="12" t="s">
        <v>112</v>
      </c>
      <c r="AD17" s="12">
        <v>699</v>
      </c>
      <c r="AE17" s="13"/>
      <c r="AF17" s="13">
        <v>79.95</v>
      </c>
      <c r="AG17" s="12" t="str">
        <f>HYPERLINK("https://doi.org/10.1515/9781501518782")</f>
        <v>https://doi.org/10.1515/9781501518782</v>
      </c>
      <c r="AI17" s="12" t="s">
        <v>47</v>
      </c>
    </row>
    <row r="18" spans="1:35" s="12" customFormat="1">
      <c r="A18" s="12">
        <v>521593</v>
      </c>
      <c r="B18" s="13">
        <v>9783110484427</v>
      </c>
      <c r="C18" s="13"/>
      <c r="D18" s="13">
        <v>9783110484373</v>
      </c>
      <c r="E18" s="12" t="s">
        <v>48</v>
      </c>
      <c r="F18" s="12" t="s">
        <v>113</v>
      </c>
      <c r="G18" s="12" t="s">
        <v>114</v>
      </c>
      <c r="H18" s="12" t="s">
        <v>115</v>
      </c>
      <c r="J18" s="12">
        <v>1</v>
      </c>
      <c r="K18" s="12" t="s">
        <v>52</v>
      </c>
      <c r="L18" s="15" t="s">
        <v>116</v>
      </c>
      <c r="M18" s="12" t="s">
        <v>53</v>
      </c>
      <c r="N18" s="14">
        <v>44095</v>
      </c>
      <c r="O18" s="12">
        <v>2020</v>
      </c>
      <c r="P18" s="12" t="s">
        <v>40</v>
      </c>
      <c r="Q18" s="12">
        <v>235</v>
      </c>
      <c r="R18" s="12">
        <v>78</v>
      </c>
      <c r="T18" s="12">
        <v>2417</v>
      </c>
      <c r="U18" s="12" t="s">
        <v>41</v>
      </c>
      <c r="V18" s="12" t="s">
        <v>89</v>
      </c>
      <c r="W18" s="12" t="s">
        <v>89</v>
      </c>
      <c r="X18" s="12" t="s">
        <v>117</v>
      </c>
      <c r="Y18" s="12" t="s">
        <v>56</v>
      </c>
      <c r="Z18" s="12" t="s">
        <v>118</v>
      </c>
      <c r="AC18" s="12" t="s">
        <v>119</v>
      </c>
      <c r="AD18" s="12">
        <v>699</v>
      </c>
      <c r="AE18" s="13"/>
      <c r="AF18" s="13">
        <v>79.95</v>
      </c>
      <c r="AG18" s="12" t="str">
        <f>HYPERLINK("https://doi.org/10.1515/9783110484427")</f>
        <v>https://doi.org/10.1515/9783110484427</v>
      </c>
      <c r="AI18" s="12" t="s">
        <v>47</v>
      </c>
    </row>
    <row r="19" spans="1:35" s="12" customFormat="1">
      <c r="A19" s="12">
        <v>121424</v>
      </c>
      <c r="B19" s="13">
        <v>9783110254600</v>
      </c>
      <c r="C19" s="13">
        <v>9783110254563</v>
      </c>
      <c r="D19" s="13"/>
      <c r="F19" s="12" t="s">
        <v>120</v>
      </c>
      <c r="G19" s="12" t="s">
        <v>121</v>
      </c>
      <c r="H19" s="12" t="s">
        <v>122</v>
      </c>
      <c r="J19" s="12">
        <v>1</v>
      </c>
      <c r="M19" s="12" t="s">
        <v>53</v>
      </c>
      <c r="N19" s="14">
        <v>41249</v>
      </c>
      <c r="O19" s="12">
        <v>2013</v>
      </c>
      <c r="P19" s="12" t="s">
        <v>40</v>
      </c>
      <c r="Q19" s="12">
        <v>460</v>
      </c>
      <c r="S19" s="12">
        <v>10</v>
      </c>
      <c r="T19" s="12">
        <v>2417</v>
      </c>
      <c r="U19" s="12" t="s">
        <v>41</v>
      </c>
      <c r="V19" s="12" t="s">
        <v>123</v>
      </c>
      <c r="W19" s="12" t="s">
        <v>123</v>
      </c>
      <c r="X19" s="12" t="s">
        <v>124</v>
      </c>
      <c r="Z19" s="12" t="s">
        <v>125</v>
      </c>
      <c r="AB19" s="12" t="s">
        <v>126</v>
      </c>
      <c r="AC19" s="12" t="s">
        <v>127</v>
      </c>
      <c r="AD19" s="12">
        <v>139</v>
      </c>
      <c r="AE19" s="13">
        <v>199.95</v>
      </c>
      <c r="AF19" s="13"/>
      <c r="AG19" s="12" t="str">
        <f>HYPERLINK("https://doi.org/10.1515/9783110254600")</f>
        <v>https://doi.org/10.1515/9783110254600</v>
      </c>
      <c r="AI19" s="12" t="s">
        <v>47</v>
      </c>
    </row>
    <row r="20" spans="1:35" s="12" customFormat="1">
      <c r="A20" s="12">
        <v>540081</v>
      </c>
      <c r="B20" s="13">
        <v>9783110608458</v>
      </c>
      <c r="C20" s="13"/>
      <c r="D20" s="13">
        <v>9783110608434</v>
      </c>
      <c r="E20" s="12" t="s">
        <v>48</v>
      </c>
      <c r="F20" s="12" t="s">
        <v>128</v>
      </c>
      <c r="I20" s="12" t="s">
        <v>129</v>
      </c>
      <c r="J20" s="12">
        <v>2</v>
      </c>
      <c r="K20" s="12" t="s">
        <v>52</v>
      </c>
      <c r="M20" s="12" t="s">
        <v>53</v>
      </c>
      <c r="N20" s="14">
        <v>44580</v>
      </c>
      <c r="O20" s="12">
        <v>2022</v>
      </c>
      <c r="P20" s="12" t="s">
        <v>40</v>
      </c>
      <c r="Q20" s="12">
        <v>698</v>
      </c>
      <c r="T20" s="12">
        <v>2417</v>
      </c>
      <c r="U20" s="12" t="s">
        <v>41</v>
      </c>
      <c r="V20" s="12" t="s">
        <v>89</v>
      </c>
      <c r="W20" s="12" t="s">
        <v>89</v>
      </c>
      <c r="X20" s="12" t="s">
        <v>130</v>
      </c>
      <c r="Y20" s="12" t="s">
        <v>56</v>
      </c>
      <c r="Z20" s="12" t="s">
        <v>131</v>
      </c>
      <c r="AC20" s="12" t="s">
        <v>132</v>
      </c>
      <c r="AD20" s="12">
        <v>699</v>
      </c>
      <c r="AE20" s="13"/>
      <c r="AF20" s="13">
        <v>102.95</v>
      </c>
      <c r="AG20" s="12" t="str">
        <f>HYPERLINK("https://doi.org/10.1515/9783110608458")</f>
        <v>https://doi.org/10.1515/9783110608458</v>
      </c>
      <c r="AI20" s="12" t="s">
        <v>47</v>
      </c>
    </row>
    <row r="21" spans="1:35" s="12" customFormat="1">
      <c r="A21" s="12">
        <v>527546</v>
      </c>
      <c r="B21" s="13">
        <v>9783110537734</v>
      </c>
      <c r="C21" s="13"/>
      <c r="D21" s="13">
        <v>9783110537659</v>
      </c>
      <c r="E21" s="12" t="s">
        <v>48</v>
      </c>
      <c r="F21" s="12" t="s">
        <v>133</v>
      </c>
      <c r="I21" s="12" t="s">
        <v>134</v>
      </c>
      <c r="J21" s="12">
        <v>1</v>
      </c>
      <c r="K21" s="12" t="s">
        <v>52</v>
      </c>
      <c r="M21" s="12" t="s">
        <v>53</v>
      </c>
      <c r="N21" s="14">
        <v>43850</v>
      </c>
      <c r="O21" s="12">
        <v>2020</v>
      </c>
      <c r="P21" s="12" t="s">
        <v>40</v>
      </c>
      <c r="Q21" s="12">
        <v>392</v>
      </c>
      <c r="R21" s="12">
        <v>57</v>
      </c>
      <c r="T21" s="12">
        <v>2417</v>
      </c>
      <c r="U21" s="12" t="s">
        <v>41</v>
      </c>
      <c r="V21" s="12" t="s">
        <v>135</v>
      </c>
      <c r="W21" s="12" t="s">
        <v>135</v>
      </c>
      <c r="X21" s="12" t="s">
        <v>136</v>
      </c>
      <c r="Y21" s="12" t="s">
        <v>56</v>
      </c>
      <c r="Z21" s="12" t="s">
        <v>137</v>
      </c>
      <c r="AC21" s="12" t="s">
        <v>138</v>
      </c>
      <c r="AD21" s="12">
        <v>699</v>
      </c>
      <c r="AE21" s="13"/>
      <c r="AF21" s="13">
        <v>89.95</v>
      </c>
      <c r="AG21" s="12" t="str">
        <f>HYPERLINK("https://doi.org/10.1515/9783110537734")</f>
        <v>https://doi.org/10.1515/9783110537734</v>
      </c>
      <c r="AI21" s="12" t="s">
        <v>47</v>
      </c>
    </row>
    <row r="22" spans="1:35" s="12" customFormat="1">
      <c r="A22" s="12">
        <v>537677</v>
      </c>
      <c r="B22" s="13">
        <v>9783110596250</v>
      </c>
      <c r="C22" s="13">
        <v>9783110596229</v>
      </c>
      <c r="D22" s="13"/>
      <c r="F22" s="12" t="s">
        <v>139</v>
      </c>
      <c r="I22" s="12" t="s">
        <v>100</v>
      </c>
      <c r="J22" s="12">
        <v>1</v>
      </c>
      <c r="K22" s="12" t="s">
        <v>101</v>
      </c>
      <c r="L22" s="15" t="s">
        <v>140</v>
      </c>
      <c r="M22" s="12" t="s">
        <v>53</v>
      </c>
      <c r="N22" s="14">
        <v>44432</v>
      </c>
      <c r="O22" s="12">
        <v>2021</v>
      </c>
      <c r="P22" s="12" t="s">
        <v>40</v>
      </c>
      <c r="Q22" s="12">
        <v>557</v>
      </c>
      <c r="T22" s="12">
        <v>2417</v>
      </c>
      <c r="U22" s="12" t="s">
        <v>41</v>
      </c>
      <c r="V22" s="12" t="s">
        <v>89</v>
      </c>
      <c r="W22" s="12" t="s">
        <v>89</v>
      </c>
      <c r="X22" s="12" t="s">
        <v>103</v>
      </c>
      <c r="Z22" s="12" t="s">
        <v>141</v>
      </c>
      <c r="AC22" s="12" t="s">
        <v>105</v>
      </c>
      <c r="AD22" s="12">
        <v>139</v>
      </c>
      <c r="AE22" s="13">
        <v>159.94999999999999</v>
      </c>
      <c r="AF22" s="13"/>
      <c r="AG22" s="12" t="str">
        <f>HYPERLINK("https://doi.org/10.1515/9783110596250")</f>
        <v>https://doi.org/10.1515/9783110596250</v>
      </c>
      <c r="AI22" s="12" t="s">
        <v>47</v>
      </c>
    </row>
    <row r="23" spans="1:35" s="12" customFormat="1">
      <c r="A23" s="12">
        <v>524120</v>
      </c>
      <c r="B23" s="13">
        <v>9783110515312</v>
      </c>
      <c r="C23" s="13">
        <v>9783110514797</v>
      </c>
      <c r="D23" s="13"/>
      <c r="F23" s="12" t="s">
        <v>142</v>
      </c>
      <c r="G23" s="12" t="s">
        <v>143</v>
      </c>
      <c r="I23" s="12" t="s">
        <v>144</v>
      </c>
      <c r="J23" s="12">
        <v>1</v>
      </c>
      <c r="M23" s="12" t="s">
        <v>53</v>
      </c>
      <c r="N23" s="14">
        <v>43871</v>
      </c>
      <c r="O23" s="12">
        <v>2020</v>
      </c>
      <c r="P23" s="12" t="s">
        <v>40</v>
      </c>
      <c r="Q23" s="12">
        <v>219</v>
      </c>
      <c r="R23" s="12">
        <v>100</v>
      </c>
      <c r="T23" s="12">
        <v>2417</v>
      </c>
      <c r="U23" s="12" t="s">
        <v>41</v>
      </c>
      <c r="V23" s="12" t="s">
        <v>96</v>
      </c>
      <c r="W23" s="12" t="s">
        <v>96</v>
      </c>
      <c r="X23" s="12" t="s">
        <v>145</v>
      </c>
      <c r="Z23" s="12" t="s">
        <v>146</v>
      </c>
      <c r="AC23" s="12" t="s">
        <v>147</v>
      </c>
      <c r="AD23" s="12">
        <v>139</v>
      </c>
      <c r="AE23" s="13">
        <v>119.95</v>
      </c>
      <c r="AF23" s="13"/>
      <c r="AG23" s="12" t="str">
        <f>HYPERLINK("https://doi.org/10.1515/9783110515312")</f>
        <v>https://doi.org/10.1515/9783110515312</v>
      </c>
      <c r="AI23" s="12" t="s">
        <v>47</v>
      </c>
    </row>
    <row r="24" spans="1:35" s="12" customFormat="1">
      <c r="A24" s="12">
        <v>578893</v>
      </c>
      <c r="B24" s="13">
        <v>9783110710687</v>
      </c>
      <c r="C24" s="13">
        <v>9783110709735</v>
      </c>
      <c r="D24" s="13"/>
      <c r="F24" s="12" t="s">
        <v>148</v>
      </c>
      <c r="I24" s="12" t="s">
        <v>149</v>
      </c>
      <c r="J24" s="12">
        <v>1</v>
      </c>
      <c r="K24" s="12" t="s">
        <v>150</v>
      </c>
      <c r="M24" s="12" t="s">
        <v>53</v>
      </c>
      <c r="N24" s="14">
        <v>44341</v>
      </c>
      <c r="O24" s="12">
        <v>2021</v>
      </c>
      <c r="P24" s="12" t="s">
        <v>40</v>
      </c>
      <c r="Q24" s="12">
        <v>766</v>
      </c>
      <c r="T24" s="12">
        <v>28</v>
      </c>
      <c r="U24" s="12" t="s">
        <v>41</v>
      </c>
      <c r="V24" s="12" t="s">
        <v>151</v>
      </c>
      <c r="W24" s="12" t="s">
        <v>151</v>
      </c>
      <c r="X24" s="12" t="s">
        <v>152</v>
      </c>
      <c r="Z24" s="12" t="s">
        <v>153</v>
      </c>
      <c r="AC24" s="12" t="s">
        <v>154</v>
      </c>
      <c r="AD24" s="12">
        <v>249</v>
      </c>
      <c r="AE24" s="13">
        <v>290</v>
      </c>
      <c r="AF24" s="13"/>
      <c r="AG24" s="12" t="str">
        <f>HYPERLINK("https://doi.org/10.1515/9783110710687")</f>
        <v>https://doi.org/10.1515/9783110710687</v>
      </c>
      <c r="AI24" s="12" t="s">
        <v>47</v>
      </c>
    </row>
    <row r="25" spans="1:35" s="12" customFormat="1">
      <c r="A25" s="12">
        <v>537678</v>
      </c>
      <c r="B25" s="13">
        <v>9783110596281</v>
      </c>
      <c r="C25" s="13">
        <v>9783110596236</v>
      </c>
      <c r="D25" s="13"/>
      <c r="F25" s="12" t="s">
        <v>155</v>
      </c>
      <c r="I25" s="12" t="s">
        <v>100</v>
      </c>
      <c r="J25" s="12">
        <v>1</v>
      </c>
      <c r="K25" s="12" t="s">
        <v>101</v>
      </c>
      <c r="L25" s="15" t="s">
        <v>156</v>
      </c>
      <c r="M25" s="12" t="s">
        <v>53</v>
      </c>
      <c r="N25" s="14">
        <v>44432</v>
      </c>
      <c r="O25" s="12">
        <v>2021</v>
      </c>
      <c r="P25" s="12" t="s">
        <v>40</v>
      </c>
      <c r="Q25" s="12">
        <v>403</v>
      </c>
      <c r="T25" s="12">
        <v>2417</v>
      </c>
      <c r="U25" s="12" t="s">
        <v>41</v>
      </c>
      <c r="V25" s="12" t="s">
        <v>89</v>
      </c>
      <c r="W25" s="12" t="s">
        <v>89</v>
      </c>
      <c r="X25" s="12" t="s">
        <v>103</v>
      </c>
      <c r="Z25" s="12" t="s">
        <v>157</v>
      </c>
      <c r="AC25" s="12" t="s">
        <v>105</v>
      </c>
      <c r="AD25" s="12">
        <v>139</v>
      </c>
      <c r="AE25" s="13">
        <v>159.94999999999999</v>
      </c>
      <c r="AF25" s="13"/>
      <c r="AG25" s="12" t="str">
        <f>HYPERLINK("https://doi.org/10.1515/9783110596281")</f>
        <v>https://doi.org/10.1515/9783110596281</v>
      </c>
      <c r="AI25" s="12" t="s">
        <v>47</v>
      </c>
    </row>
    <row r="26" spans="1:35" s="12" customFormat="1">
      <c r="A26" s="12">
        <v>537130</v>
      </c>
      <c r="B26" s="13">
        <v>9781501509018</v>
      </c>
      <c r="C26" s="13"/>
      <c r="D26" s="13">
        <v>9780939950249</v>
      </c>
      <c r="F26" s="12" t="s">
        <v>158</v>
      </c>
      <c r="I26" s="12" t="s">
        <v>159</v>
      </c>
      <c r="J26" s="12">
        <v>1</v>
      </c>
      <c r="K26" s="12" t="s">
        <v>160</v>
      </c>
      <c r="L26" s="15" t="s">
        <v>161</v>
      </c>
      <c r="M26" s="12" t="s">
        <v>53</v>
      </c>
      <c r="N26" s="14">
        <v>43451</v>
      </c>
      <c r="O26" s="12">
        <v>1989</v>
      </c>
      <c r="P26" s="12" t="s">
        <v>40</v>
      </c>
      <c r="Q26" s="12">
        <v>369</v>
      </c>
      <c r="U26" s="12" t="s">
        <v>41</v>
      </c>
      <c r="V26" s="12" t="s">
        <v>162</v>
      </c>
      <c r="W26" s="12" t="s">
        <v>162</v>
      </c>
      <c r="X26" s="12" t="s">
        <v>163</v>
      </c>
      <c r="Z26" s="12" t="s">
        <v>164</v>
      </c>
      <c r="AC26" s="12" t="s">
        <v>165</v>
      </c>
      <c r="AD26" s="12">
        <v>139</v>
      </c>
      <c r="AE26" s="13"/>
      <c r="AF26" s="13">
        <v>44.95</v>
      </c>
      <c r="AG26" s="12" t="str">
        <f>HYPERLINK("https://doi.org/10.1515/9781501509018")</f>
        <v>https://doi.org/10.1515/9781501509018</v>
      </c>
      <c r="AI26" s="12" t="s">
        <v>47</v>
      </c>
    </row>
    <row r="27" spans="1:35" s="12" customFormat="1">
      <c r="A27" s="12">
        <v>542909</v>
      </c>
      <c r="B27" s="13">
        <v>9783110627992</v>
      </c>
      <c r="C27" s="13">
        <v>9783110625134</v>
      </c>
      <c r="D27" s="13"/>
      <c r="F27" s="12" t="s">
        <v>166</v>
      </c>
      <c r="I27" s="12" t="s">
        <v>167</v>
      </c>
      <c r="J27" s="12">
        <v>1</v>
      </c>
      <c r="M27" s="12" t="s">
        <v>53</v>
      </c>
      <c r="N27" s="14">
        <v>44459</v>
      </c>
      <c r="O27" s="12">
        <v>2021</v>
      </c>
      <c r="P27" s="12" t="s">
        <v>40</v>
      </c>
      <c r="Q27" s="12">
        <v>309</v>
      </c>
      <c r="R27" s="12">
        <v>97</v>
      </c>
      <c r="T27" s="12">
        <v>2417</v>
      </c>
      <c r="U27" s="12" t="s">
        <v>41</v>
      </c>
      <c r="V27" s="12" t="s">
        <v>168</v>
      </c>
      <c r="W27" s="12" t="s">
        <v>168</v>
      </c>
      <c r="X27" s="12" t="s">
        <v>169</v>
      </c>
      <c r="Z27" s="12" t="s">
        <v>170</v>
      </c>
      <c r="AC27" s="12" t="s">
        <v>171</v>
      </c>
      <c r="AD27" s="12">
        <v>139</v>
      </c>
      <c r="AE27" s="13">
        <v>174.95</v>
      </c>
      <c r="AF27" s="13"/>
      <c r="AG27" s="12" t="str">
        <f>HYPERLINK("https://doi.org/10.1515/9783110627992")</f>
        <v>https://doi.org/10.1515/9783110627992</v>
      </c>
      <c r="AI27" s="12" t="s">
        <v>47</v>
      </c>
    </row>
    <row r="28" spans="1:35" s="12" customFormat="1">
      <c r="A28" s="12">
        <v>517048</v>
      </c>
      <c r="B28" s="13">
        <v>9783110457537</v>
      </c>
      <c r="C28" s="13">
        <v>9783110456417</v>
      </c>
      <c r="D28" s="13"/>
      <c r="F28" s="12" t="s">
        <v>172</v>
      </c>
      <c r="I28" s="12" t="s">
        <v>173</v>
      </c>
      <c r="J28" s="12">
        <v>1</v>
      </c>
      <c r="M28" s="12" t="s">
        <v>53</v>
      </c>
      <c r="N28" s="14">
        <v>43885</v>
      </c>
      <c r="O28" s="12">
        <v>2020</v>
      </c>
      <c r="P28" s="12" t="s">
        <v>40</v>
      </c>
      <c r="Q28" s="12">
        <v>473</v>
      </c>
      <c r="R28" s="12">
        <v>80</v>
      </c>
      <c r="T28" s="12">
        <v>2417</v>
      </c>
      <c r="U28" s="12" t="s">
        <v>41</v>
      </c>
      <c r="V28" s="12" t="s">
        <v>109</v>
      </c>
      <c r="W28" s="12" t="s">
        <v>109</v>
      </c>
      <c r="X28" s="12" t="s">
        <v>174</v>
      </c>
      <c r="Z28" s="12" t="s">
        <v>175</v>
      </c>
      <c r="AB28" s="12" t="s">
        <v>176</v>
      </c>
      <c r="AC28" s="12" t="s">
        <v>177</v>
      </c>
      <c r="AD28" s="12">
        <v>139</v>
      </c>
      <c r="AE28" s="13">
        <v>164.95</v>
      </c>
      <c r="AF28" s="13"/>
      <c r="AG28" s="12" t="str">
        <f>HYPERLINK("https://doi.org/10.1515/9783110457537")</f>
        <v>https://doi.org/10.1515/9783110457537</v>
      </c>
      <c r="AI28" s="12" t="s">
        <v>47</v>
      </c>
    </row>
    <row r="29" spans="1:35" s="12" customFormat="1">
      <c r="A29" s="12">
        <v>537280</v>
      </c>
      <c r="B29" s="13">
        <v>9781501509650</v>
      </c>
      <c r="C29" s="13"/>
      <c r="D29" s="13">
        <v>9780939950386</v>
      </c>
      <c r="F29" s="12" t="s">
        <v>178</v>
      </c>
      <c r="I29" s="12" t="s">
        <v>179</v>
      </c>
      <c r="J29" s="12">
        <v>1</v>
      </c>
      <c r="K29" s="12" t="s">
        <v>160</v>
      </c>
      <c r="L29" s="15" t="s">
        <v>180</v>
      </c>
      <c r="M29" s="12" t="s">
        <v>53</v>
      </c>
      <c r="N29" s="14">
        <v>43451</v>
      </c>
      <c r="O29" s="12">
        <v>1995</v>
      </c>
      <c r="P29" s="12" t="s">
        <v>40</v>
      </c>
      <c r="Q29" s="12">
        <v>583</v>
      </c>
      <c r="U29" s="12" t="s">
        <v>41</v>
      </c>
      <c r="V29" s="12" t="s">
        <v>162</v>
      </c>
      <c r="W29" s="12" t="s">
        <v>162</v>
      </c>
      <c r="X29" s="12" t="s">
        <v>163</v>
      </c>
      <c r="Z29" s="12" t="s">
        <v>181</v>
      </c>
      <c r="AC29" s="12" t="s">
        <v>182</v>
      </c>
      <c r="AD29" s="12">
        <v>139</v>
      </c>
      <c r="AE29" s="13"/>
      <c r="AF29" s="13">
        <v>44.95</v>
      </c>
      <c r="AG29" s="12" t="str">
        <f>HYPERLINK("https://doi.org/10.1515/9781501509650")</f>
        <v>https://doi.org/10.1515/9781501509650</v>
      </c>
      <c r="AI29" s="12" t="s">
        <v>47</v>
      </c>
    </row>
    <row r="30" spans="1:35" s="12" customFormat="1">
      <c r="A30" s="12">
        <v>534072</v>
      </c>
      <c r="B30" s="13">
        <v>9783110561838</v>
      </c>
      <c r="C30" s="13"/>
      <c r="D30" s="13">
        <v>9783110561821</v>
      </c>
      <c r="E30" s="12" t="s">
        <v>48</v>
      </c>
      <c r="F30" s="12" t="s">
        <v>183</v>
      </c>
      <c r="G30" s="12" t="s">
        <v>184</v>
      </c>
      <c r="H30" s="12" t="s">
        <v>185</v>
      </c>
      <c r="J30" s="12">
        <v>1</v>
      </c>
      <c r="K30" s="12" t="s">
        <v>186</v>
      </c>
      <c r="M30" s="12" t="s">
        <v>53</v>
      </c>
      <c r="N30" s="14">
        <v>43437</v>
      </c>
      <c r="O30" s="12">
        <v>2019</v>
      </c>
      <c r="P30" s="12" t="s">
        <v>40</v>
      </c>
      <c r="Q30" s="12">
        <v>654</v>
      </c>
      <c r="R30" s="12">
        <v>90</v>
      </c>
      <c r="T30" s="12">
        <v>2417</v>
      </c>
      <c r="U30" s="12" t="s">
        <v>41</v>
      </c>
      <c r="V30" s="12" t="s">
        <v>89</v>
      </c>
      <c r="W30" s="12" t="s">
        <v>89</v>
      </c>
      <c r="X30" s="12" t="s">
        <v>187</v>
      </c>
      <c r="Y30" s="12" t="s">
        <v>56</v>
      </c>
      <c r="Z30" s="12" t="s">
        <v>188</v>
      </c>
      <c r="AB30" s="12" t="s">
        <v>189</v>
      </c>
      <c r="AC30" s="12" t="s">
        <v>190</v>
      </c>
      <c r="AD30" s="12">
        <v>249</v>
      </c>
      <c r="AE30" s="13"/>
      <c r="AF30" s="13">
        <v>89.95</v>
      </c>
      <c r="AG30" s="12" t="str">
        <f>HYPERLINK("https://doi.org/10.1515/9783110561838")</f>
        <v>https://doi.org/10.1515/9783110561838</v>
      </c>
      <c r="AI30" s="12" t="s">
        <v>47</v>
      </c>
    </row>
    <row r="31" spans="1:35" s="12" customFormat="1">
      <c r="A31" s="12">
        <v>534503</v>
      </c>
      <c r="B31" s="13">
        <v>9783110570588</v>
      </c>
      <c r="C31" s="13">
        <v>9783110569476</v>
      </c>
      <c r="D31" s="13"/>
      <c r="F31" s="12" t="s">
        <v>191</v>
      </c>
      <c r="I31" s="12" t="s">
        <v>192</v>
      </c>
      <c r="J31" s="12">
        <v>1</v>
      </c>
      <c r="M31" s="12" t="s">
        <v>53</v>
      </c>
      <c r="N31" s="14">
        <v>44292</v>
      </c>
      <c r="O31" s="12">
        <v>2021</v>
      </c>
      <c r="P31" s="12" t="s">
        <v>40</v>
      </c>
      <c r="Q31" s="12">
        <v>340</v>
      </c>
      <c r="R31" s="12">
        <v>48</v>
      </c>
      <c r="T31" s="12">
        <v>2417</v>
      </c>
      <c r="U31" s="12" t="s">
        <v>41</v>
      </c>
      <c r="V31" s="12" t="s">
        <v>123</v>
      </c>
      <c r="W31" s="12" t="s">
        <v>123</v>
      </c>
      <c r="X31" s="12" t="s">
        <v>193</v>
      </c>
      <c r="Z31" s="12" t="s">
        <v>194</v>
      </c>
      <c r="AC31" s="12" t="s">
        <v>195</v>
      </c>
      <c r="AD31" s="12">
        <v>139</v>
      </c>
      <c r="AE31" s="13">
        <v>174.95</v>
      </c>
      <c r="AF31" s="13"/>
      <c r="AG31" s="12" t="str">
        <f>HYPERLINK("https://doi.org/10.1515/9783110570588")</f>
        <v>https://doi.org/10.1515/9783110570588</v>
      </c>
      <c r="AI31" s="12" t="s">
        <v>47</v>
      </c>
    </row>
    <row r="32" spans="1:35" s="12" customFormat="1">
      <c r="A32" s="12">
        <v>524181</v>
      </c>
      <c r="B32" s="13">
        <v>9783110516623</v>
      </c>
      <c r="C32" s="13"/>
      <c r="D32" s="13"/>
      <c r="F32" s="12" t="s">
        <v>196</v>
      </c>
      <c r="G32" s="12" t="s">
        <v>197</v>
      </c>
      <c r="I32" s="12" t="s">
        <v>198</v>
      </c>
      <c r="J32" s="12">
        <v>1</v>
      </c>
      <c r="K32" s="12" t="s">
        <v>199</v>
      </c>
      <c r="M32" s="12" t="s">
        <v>53</v>
      </c>
      <c r="N32" s="14">
        <v>42968</v>
      </c>
      <c r="O32" s="12">
        <v>2017</v>
      </c>
      <c r="P32" s="12" t="s">
        <v>40</v>
      </c>
      <c r="Q32" s="12">
        <v>1605</v>
      </c>
      <c r="T32" s="12" t="s">
        <v>200</v>
      </c>
      <c r="U32" s="12" t="s">
        <v>41</v>
      </c>
      <c r="V32" s="12" t="s">
        <v>109</v>
      </c>
      <c r="W32" s="12" t="s">
        <v>109</v>
      </c>
      <c r="X32" s="12" t="s">
        <v>201</v>
      </c>
      <c r="Z32" s="12" t="s">
        <v>202</v>
      </c>
      <c r="AB32" s="12" t="s">
        <v>203</v>
      </c>
      <c r="AC32" s="12" t="s">
        <v>204</v>
      </c>
      <c r="AD32" s="12">
        <v>139</v>
      </c>
      <c r="AE32" s="13"/>
      <c r="AF32" s="13"/>
      <c r="AG32" s="12" t="str">
        <f>HYPERLINK("https://doi.org/10.1515/9783110516623")</f>
        <v>https://doi.org/10.1515/9783110516623</v>
      </c>
      <c r="AI32" s="12" t="s">
        <v>47</v>
      </c>
    </row>
    <row r="33" spans="1:35" s="12" customFormat="1">
      <c r="A33" s="12">
        <v>518276</v>
      </c>
      <c r="B33" s="13">
        <v>9783110473728</v>
      </c>
      <c r="C33" s="13">
        <v>9783110473735</v>
      </c>
      <c r="D33" s="13"/>
      <c r="F33" s="12" t="s">
        <v>205</v>
      </c>
      <c r="G33" s="12" t="s">
        <v>206</v>
      </c>
      <c r="I33" s="12" t="s">
        <v>207</v>
      </c>
      <c r="J33" s="12">
        <v>1</v>
      </c>
      <c r="M33" s="12" t="s">
        <v>53</v>
      </c>
      <c r="N33" s="14">
        <v>43087</v>
      </c>
      <c r="O33" s="12">
        <v>2017</v>
      </c>
      <c r="P33" s="12" t="s">
        <v>40</v>
      </c>
      <c r="Q33" s="12">
        <v>500</v>
      </c>
      <c r="R33" s="12">
        <v>100</v>
      </c>
      <c r="T33" s="12">
        <v>2417</v>
      </c>
      <c r="U33" s="12" t="s">
        <v>41</v>
      </c>
      <c r="V33" s="12" t="s">
        <v>41</v>
      </c>
      <c r="W33" s="12" t="s">
        <v>41</v>
      </c>
      <c r="X33" s="12" t="s">
        <v>208</v>
      </c>
      <c r="Z33" s="12" t="s">
        <v>209</v>
      </c>
      <c r="AB33" s="12" t="s">
        <v>210</v>
      </c>
      <c r="AC33" s="12" t="s">
        <v>211</v>
      </c>
      <c r="AD33" s="12">
        <v>139</v>
      </c>
      <c r="AE33" s="13">
        <v>169.95</v>
      </c>
      <c r="AF33" s="13"/>
      <c r="AG33" s="12" t="str">
        <f>HYPERLINK("https://doi.org/10.1515/9783110473728")</f>
        <v>https://doi.org/10.1515/9783110473728</v>
      </c>
      <c r="AI33" s="12" t="s">
        <v>47</v>
      </c>
    </row>
    <row r="34" spans="1:35" s="12" customFormat="1">
      <c r="A34" s="12">
        <v>537140</v>
      </c>
      <c r="B34" s="13">
        <v>9781501509032</v>
      </c>
      <c r="C34" s="13"/>
      <c r="D34" s="13">
        <v>9780939950256</v>
      </c>
      <c r="F34" s="12" t="s">
        <v>212</v>
      </c>
      <c r="I34" s="12" t="s">
        <v>213</v>
      </c>
      <c r="J34" s="12">
        <v>1</v>
      </c>
      <c r="K34" s="12" t="s">
        <v>160</v>
      </c>
      <c r="L34" s="15" t="s">
        <v>214</v>
      </c>
      <c r="M34" s="12" t="s">
        <v>53</v>
      </c>
      <c r="N34" s="14">
        <v>43451</v>
      </c>
      <c r="O34" s="12">
        <v>1989</v>
      </c>
      <c r="P34" s="12" t="s">
        <v>40</v>
      </c>
      <c r="Q34" s="12">
        <v>348</v>
      </c>
      <c r="U34" s="12" t="s">
        <v>41</v>
      </c>
      <c r="V34" s="12" t="s">
        <v>162</v>
      </c>
      <c r="W34" s="12" t="s">
        <v>162</v>
      </c>
      <c r="X34" s="12" t="s">
        <v>215</v>
      </c>
      <c r="Z34" s="12" t="s">
        <v>216</v>
      </c>
      <c r="AC34" s="12" t="s">
        <v>217</v>
      </c>
      <c r="AD34" s="12">
        <v>139</v>
      </c>
      <c r="AE34" s="13"/>
      <c r="AF34" s="13">
        <v>44.95</v>
      </c>
      <c r="AG34" s="12" t="str">
        <f>HYPERLINK("https://doi.org/10.1515/9781501509032")</f>
        <v>https://doi.org/10.1515/9781501509032</v>
      </c>
      <c r="AI34" s="12" t="s">
        <v>47</v>
      </c>
    </row>
    <row r="35" spans="1:35" s="12" customFormat="1">
      <c r="A35" s="12">
        <v>569946</v>
      </c>
      <c r="B35" s="13">
        <v>9783110677010</v>
      </c>
      <c r="C35" s="13"/>
      <c r="D35" s="13">
        <v>9783110676976</v>
      </c>
      <c r="E35" s="12" t="s">
        <v>48</v>
      </c>
      <c r="F35" s="12" t="s">
        <v>218</v>
      </c>
      <c r="H35" s="12" t="s">
        <v>219</v>
      </c>
      <c r="J35" s="12">
        <v>2</v>
      </c>
      <c r="K35" s="12" t="s">
        <v>186</v>
      </c>
      <c r="M35" s="12" t="s">
        <v>53</v>
      </c>
      <c r="N35" s="14">
        <v>44158</v>
      </c>
      <c r="O35" s="12">
        <v>2021</v>
      </c>
      <c r="P35" s="12" t="s">
        <v>40</v>
      </c>
      <c r="Q35" s="12">
        <v>178</v>
      </c>
      <c r="R35" s="12">
        <v>24</v>
      </c>
      <c r="T35" s="12">
        <v>2417</v>
      </c>
      <c r="U35" s="12" t="s">
        <v>41</v>
      </c>
      <c r="V35" s="12" t="s">
        <v>89</v>
      </c>
      <c r="W35" s="12" t="s">
        <v>89</v>
      </c>
      <c r="X35" s="12" t="s">
        <v>220</v>
      </c>
      <c r="Y35" s="12" t="s">
        <v>56</v>
      </c>
      <c r="Z35" s="12" t="s">
        <v>221</v>
      </c>
      <c r="AC35" s="12" t="s">
        <v>222</v>
      </c>
      <c r="AD35" s="12">
        <v>249</v>
      </c>
      <c r="AE35" s="13"/>
      <c r="AF35" s="13">
        <v>69.95</v>
      </c>
      <c r="AG35" s="12" t="str">
        <f>HYPERLINK("https://doi.org/10.1515/9783110677010")</f>
        <v>https://doi.org/10.1515/9783110677010</v>
      </c>
      <c r="AI35" s="12" t="s">
        <v>47</v>
      </c>
    </row>
    <row r="36" spans="1:35" s="12" customFormat="1">
      <c r="A36" s="12">
        <v>537162</v>
      </c>
      <c r="B36" s="13">
        <v>9781501508684</v>
      </c>
      <c r="C36" s="13"/>
      <c r="D36" s="13">
        <v>9780939950300</v>
      </c>
      <c r="F36" s="12" t="s">
        <v>223</v>
      </c>
      <c r="G36" s="12" t="s">
        <v>224</v>
      </c>
      <c r="I36" s="12" t="s">
        <v>225</v>
      </c>
      <c r="J36" s="12">
        <v>1</v>
      </c>
      <c r="K36" s="12" t="s">
        <v>160</v>
      </c>
      <c r="L36" s="15" t="s">
        <v>226</v>
      </c>
      <c r="M36" s="12" t="s">
        <v>53</v>
      </c>
      <c r="N36" s="14">
        <v>43451</v>
      </c>
      <c r="O36" s="12">
        <v>1991</v>
      </c>
      <c r="P36" s="12" t="s">
        <v>40</v>
      </c>
      <c r="Q36" s="12">
        <v>509</v>
      </c>
      <c r="U36" s="12" t="s">
        <v>41</v>
      </c>
      <c r="V36" s="12" t="s">
        <v>162</v>
      </c>
      <c r="W36" s="12" t="s">
        <v>162</v>
      </c>
      <c r="X36" s="12" t="s">
        <v>163</v>
      </c>
      <c r="Z36" s="12" t="s">
        <v>227</v>
      </c>
      <c r="AC36" s="12" t="s">
        <v>228</v>
      </c>
      <c r="AD36" s="12">
        <v>139</v>
      </c>
      <c r="AE36" s="13"/>
      <c r="AF36" s="13">
        <v>44.95</v>
      </c>
      <c r="AG36" s="12" t="str">
        <f>HYPERLINK("https://doi.org/10.1515/9781501508684")</f>
        <v>https://doi.org/10.1515/9781501508684</v>
      </c>
      <c r="AI36" s="12" t="s">
        <v>47</v>
      </c>
    </row>
    <row r="37" spans="1:35" s="12" customFormat="1">
      <c r="A37" s="12">
        <v>303591</v>
      </c>
      <c r="B37" s="13">
        <v>9783110330038</v>
      </c>
      <c r="C37" s="13"/>
      <c r="D37" s="13">
        <v>9783110330021</v>
      </c>
      <c r="E37" s="12" t="s">
        <v>48</v>
      </c>
      <c r="F37" s="12" t="s">
        <v>229</v>
      </c>
      <c r="H37" s="12" t="s">
        <v>230</v>
      </c>
      <c r="J37" s="12">
        <v>1</v>
      </c>
      <c r="K37" s="12" t="s">
        <v>52</v>
      </c>
      <c r="L37" s="15" t="s">
        <v>231</v>
      </c>
      <c r="M37" s="12" t="s">
        <v>53</v>
      </c>
      <c r="N37" s="14">
        <v>42143</v>
      </c>
      <c r="O37" s="12">
        <v>2015</v>
      </c>
      <c r="P37" s="12" t="s">
        <v>40</v>
      </c>
      <c r="Q37" s="12">
        <v>283</v>
      </c>
      <c r="R37" s="12">
        <v>150</v>
      </c>
      <c r="S37" s="12">
        <v>10</v>
      </c>
      <c r="T37" s="12">
        <v>2417</v>
      </c>
      <c r="U37" s="12" t="s">
        <v>41</v>
      </c>
      <c r="V37" s="12" t="s">
        <v>232</v>
      </c>
      <c r="W37" s="12" t="s">
        <v>232</v>
      </c>
      <c r="X37" s="12" t="s">
        <v>233</v>
      </c>
      <c r="Y37" s="12" t="s">
        <v>56</v>
      </c>
      <c r="Z37" s="12" t="s">
        <v>234</v>
      </c>
      <c r="AB37" s="12" t="s">
        <v>235</v>
      </c>
      <c r="AC37" s="12" t="s">
        <v>236</v>
      </c>
      <c r="AD37" s="12">
        <v>249</v>
      </c>
      <c r="AE37" s="13"/>
      <c r="AF37" s="13">
        <v>69.95</v>
      </c>
      <c r="AG37" s="12" t="str">
        <f>HYPERLINK("https://doi.org/10.1515/9783110330038")</f>
        <v>https://doi.org/10.1515/9783110330038</v>
      </c>
      <c r="AI37" s="12" t="s">
        <v>47</v>
      </c>
    </row>
    <row r="38" spans="1:35" s="12" customFormat="1">
      <c r="A38" s="12">
        <v>496700</v>
      </c>
      <c r="B38" s="13">
        <v>9781614517863</v>
      </c>
      <c r="C38" s="13"/>
      <c r="D38" s="13">
        <v>9780939950935</v>
      </c>
      <c r="F38" s="12" t="s">
        <v>237</v>
      </c>
      <c r="I38" s="12" t="s">
        <v>238</v>
      </c>
      <c r="J38" s="12">
        <v>1</v>
      </c>
      <c r="K38" s="12" t="s">
        <v>160</v>
      </c>
      <c r="L38" s="15" t="s">
        <v>239</v>
      </c>
      <c r="M38" s="12" t="s">
        <v>53</v>
      </c>
      <c r="N38" s="14">
        <v>41964</v>
      </c>
      <c r="O38" s="12">
        <v>2014</v>
      </c>
      <c r="P38" s="12" t="s">
        <v>40</v>
      </c>
      <c r="Q38" s="12">
        <v>800</v>
      </c>
      <c r="R38" s="12">
        <v>444</v>
      </c>
      <c r="S38" s="12">
        <v>10</v>
      </c>
      <c r="T38" s="12">
        <v>2320</v>
      </c>
      <c r="U38" s="12" t="s">
        <v>41</v>
      </c>
      <c r="V38" s="12" t="s">
        <v>96</v>
      </c>
      <c r="W38" s="12" t="s">
        <v>96</v>
      </c>
      <c r="X38" s="12" t="s">
        <v>240</v>
      </c>
      <c r="Z38" s="12" t="s">
        <v>241</v>
      </c>
      <c r="AA38" s="12" t="s">
        <v>242</v>
      </c>
      <c r="AC38" s="12" t="s">
        <v>243</v>
      </c>
      <c r="AD38" s="12">
        <v>139</v>
      </c>
      <c r="AE38" s="13"/>
      <c r="AF38" s="13">
        <v>79.95</v>
      </c>
      <c r="AG38" s="12" t="str">
        <f>HYPERLINK("https://doi.org/10.1515/9781614517863")</f>
        <v>https://doi.org/10.1515/9781614517863</v>
      </c>
      <c r="AI38" s="12" t="s">
        <v>47</v>
      </c>
    </row>
    <row r="39" spans="1:35" s="12" customFormat="1">
      <c r="A39" s="12">
        <v>571708</v>
      </c>
      <c r="B39" s="13">
        <v>9781501519345</v>
      </c>
      <c r="C39" s="13"/>
      <c r="D39" s="13">
        <v>9781501519314</v>
      </c>
      <c r="E39" s="12" t="s">
        <v>48</v>
      </c>
      <c r="F39" s="12" t="s">
        <v>244</v>
      </c>
      <c r="H39" s="12" t="s">
        <v>245</v>
      </c>
      <c r="J39" s="12">
        <v>1</v>
      </c>
      <c r="K39" s="12" t="s">
        <v>186</v>
      </c>
      <c r="M39" s="12" t="s">
        <v>53</v>
      </c>
      <c r="N39" s="14">
        <v>44641</v>
      </c>
      <c r="O39" s="12">
        <v>2022</v>
      </c>
      <c r="P39" s="12" t="s">
        <v>40</v>
      </c>
      <c r="Q39" s="12">
        <v>72</v>
      </c>
      <c r="T39" s="12">
        <v>2417</v>
      </c>
      <c r="U39" s="12" t="s">
        <v>41</v>
      </c>
      <c r="V39" s="12" t="s">
        <v>232</v>
      </c>
      <c r="W39" s="12" t="s">
        <v>232</v>
      </c>
      <c r="X39" s="12" t="s">
        <v>246</v>
      </c>
      <c r="Y39" s="12" t="s">
        <v>56</v>
      </c>
      <c r="Z39" s="12" t="s">
        <v>247</v>
      </c>
      <c r="AC39" s="12" t="s">
        <v>248</v>
      </c>
      <c r="AD39" s="12">
        <v>249</v>
      </c>
      <c r="AE39" s="13"/>
      <c r="AF39" s="13">
        <v>89.95</v>
      </c>
      <c r="AG39" s="12" t="str">
        <f>HYPERLINK("https://doi.org/10.1515/9781501519345")</f>
        <v>https://doi.org/10.1515/9781501519345</v>
      </c>
      <c r="AI39" s="12" t="s">
        <v>47</v>
      </c>
    </row>
    <row r="40" spans="1:35" s="12" customFormat="1">
      <c r="A40" s="12">
        <v>541679</v>
      </c>
      <c r="B40" s="13">
        <v>9783110619249</v>
      </c>
      <c r="C40" s="13"/>
      <c r="D40" s="13">
        <v>9783110619195</v>
      </c>
      <c r="E40" s="12" t="s">
        <v>48</v>
      </c>
      <c r="F40" s="12" t="s">
        <v>249</v>
      </c>
      <c r="I40" s="12" t="s">
        <v>250</v>
      </c>
      <c r="J40" s="12">
        <v>1</v>
      </c>
      <c r="K40" s="12" t="s">
        <v>186</v>
      </c>
      <c r="M40" s="12" t="s">
        <v>53</v>
      </c>
      <c r="N40" s="14">
        <v>44067</v>
      </c>
      <c r="O40" s="12">
        <v>2020</v>
      </c>
      <c r="P40" s="12" t="s">
        <v>40</v>
      </c>
      <c r="Q40" s="12">
        <v>615</v>
      </c>
      <c r="R40" s="12">
        <v>95</v>
      </c>
      <c r="T40" s="12">
        <v>2417</v>
      </c>
      <c r="U40" s="12" t="s">
        <v>41</v>
      </c>
      <c r="V40" s="12" t="s">
        <v>251</v>
      </c>
      <c r="W40" s="12" t="s">
        <v>251</v>
      </c>
      <c r="X40" s="12" t="s">
        <v>252</v>
      </c>
      <c r="Y40" s="12" t="s">
        <v>56</v>
      </c>
      <c r="Z40" s="12" t="s">
        <v>253</v>
      </c>
      <c r="AC40" s="12" t="s">
        <v>254</v>
      </c>
      <c r="AD40" s="12">
        <v>249</v>
      </c>
      <c r="AE40" s="13"/>
      <c r="AF40" s="13">
        <v>79.95</v>
      </c>
      <c r="AG40" s="12" t="str">
        <f>HYPERLINK("https://doi.org/10.1515/9783110619249")</f>
        <v>https://doi.org/10.1515/9783110619249</v>
      </c>
      <c r="AI40" s="12" t="s">
        <v>47</v>
      </c>
    </row>
    <row r="41" spans="1:35" s="12" customFormat="1">
      <c r="A41" s="12">
        <v>122545</v>
      </c>
      <c r="B41" s="13">
        <v>9783110266719</v>
      </c>
      <c r="C41" s="13"/>
      <c r="D41" s="13">
        <v>9783110266283</v>
      </c>
      <c r="E41" s="12" t="s">
        <v>48</v>
      </c>
      <c r="F41" s="12" t="s">
        <v>255</v>
      </c>
      <c r="H41" s="12" t="s">
        <v>256</v>
      </c>
      <c r="J41" s="12">
        <v>1</v>
      </c>
      <c r="K41" s="12" t="s">
        <v>52</v>
      </c>
      <c r="L41" s="15" t="s">
        <v>257</v>
      </c>
      <c r="M41" s="12" t="s">
        <v>53</v>
      </c>
      <c r="N41" s="14">
        <v>41670</v>
      </c>
      <c r="O41" s="12">
        <v>2014</v>
      </c>
      <c r="P41" s="12" t="s">
        <v>40</v>
      </c>
      <c r="Q41" s="12">
        <v>276</v>
      </c>
      <c r="R41" s="12">
        <v>11</v>
      </c>
      <c r="S41" s="12">
        <v>10</v>
      </c>
      <c r="T41" s="12">
        <v>2417</v>
      </c>
      <c r="U41" s="12" t="s">
        <v>41</v>
      </c>
      <c r="V41" s="12" t="s">
        <v>258</v>
      </c>
      <c r="W41" s="12" t="s">
        <v>258</v>
      </c>
      <c r="X41" s="12" t="s">
        <v>259</v>
      </c>
      <c r="Y41" s="12" t="s">
        <v>56</v>
      </c>
      <c r="Z41" s="12" t="s">
        <v>260</v>
      </c>
      <c r="AA41" s="12" t="s">
        <v>261</v>
      </c>
      <c r="AC41" s="12" t="s">
        <v>262</v>
      </c>
      <c r="AD41" s="12">
        <v>249</v>
      </c>
      <c r="AE41" s="13"/>
      <c r="AF41" s="13">
        <v>69.95</v>
      </c>
      <c r="AG41" s="12" t="str">
        <f>HYPERLINK("https://doi.org/10.1515/9783110266719")</f>
        <v>https://doi.org/10.1515/9783110266719</v>
      </c>
      <c r="AI41" s="12" t="s">
        <v>47</v>
      </c>
    </row>
    <row r="42" spans="1:35" s="12" customFormat="1">
      <c r="A42" s="12">
        <v>300990</v>
      </c>
      <c r="B42" s="13">
        <v>9783110307825</v>
      </c>
      <c r="C42" s="13"/>
      <c r="D42" s="13">
        <v>9783110307818</v>
      </c>
      <c r="E42" s="12" t="s">
        <v>48</v>
      </c>
      <c r="F42" s="12" t="s">
        <v>263</v>
      </c>
      <c r="G42" s="12" t="s">
        <v>264</v>
      </c>
      <c r="I42" s="12" t="s">
        <v>265</v>
      </c>
      <c r="J42" s="12">
        <v>1</v>
      </c>
      <c r="K42" s="12" t="s">
        <v>52</v>
      </c>
      <c r="L42" s="15" t="s">
        <v>266</v>
      </c>
      <c r="M42" s="12" t="s">
        <v>53</v>
      </c>
      <c r="N42" s="14">
        <v>41922</v>
      </c>
      <c r="O42" s="12">
        <v>2014</v>
      </c>
      <c r="P42" s="12" t="s">
        <v>40</v>
      </c>
      <c r="Q42" s="12">
        <v>469</v>
      </c>
      <c r="R42" s="12">
        <v>214</v>
      </c>
      <c r="S42" s="12">
        <v>10</v>
      </c>
      <c r="T42" s="12">
        <v>2417</v>
      </c>
      <c r="U42" s="12" t="s">
        <v>41</v>
      </c>
      <c r="V42" s="12" t="s">
        <v>135</v>
      </c>
      <c r="W42" s="12" t="s">
        <v>135</v>
      </c>
      <c r="X42" s="12" t="s">
        <v>267</v>
      </c>
      <c r="Y42" s="12" t="s">
        <v>56</v>
      </c>
      <c r="Z42" s="12" t="s">
        <v>268</v>
      </c>
      <c r="AA42" s="12" t="s">
        <v>269</v>
      </c>
      <c r="AC42" s="12" t="s">
        <v>270</v>
      </c>
      <c r="AD42" s="12">
        <v>249</v>
      </c>
      <c r="AE42" s="13"/>
      <c r="AF42" s="13">
        <v>82.95</v>
      </c>
      <c r="AG42" s="12" t="str">
        <f>HYPERLINK("https://doi.org/10.1515/9783110307825")</f>
        <v>https://doi.org/10.1515/9783110307825</v>
      </c>
      <c r="AI42" s="12" t="s">
        <v>47</v>
      </c>
    </row>
    <row r="43" spans="1:35" s="12" customFormat="1">
      <c r="A43" s="12">
        <v>554793</v>
      </c>
      <c r="B43" s="13">
        <v>9783110656480</v>
      </c>
      <c r="C43" s="13"/>
      <c r="D43" s="13">
        <v>9783110655995</v>
      </c>
      <c r="E43" s="12" t="s">
        <v>48</v>
      </c>
      <c r="F43" s="12" t="s">
        <v>271</v>
      </c>
      <c r="G43" s="12" t="s">
        <v>272</v>
      </c>
      <c r="H43" s="12" t="s">
        <v>273</v>
      </c>
      <c r="J43" s="12">
        <v>1</v>
      </c>
      <c r="K43" s="12" t="s">
        <v>186</v>
      </c>
      <c r="M43" s="12" t="s">
        <v>53</v>
      </c>
      <c r="N43" s="14">
        <v>44627</v>
      </c>
      <c r="O43" s="12">
        <v>2022</v>
      </c>
      <c r="P43" s="12" t="s">
        <v>40</v>
      </c>
      <c r="Q43" s="12">
        <v>198</v>
      </c>
      <c r="R43" s="12">
        <v>38</v>
      </c>
      <c r="T43" s="12">
        <v>2417</v>
      </c>
      <c r="U43" s="12" t="s">
        <v>41</v>
      </c>
      <c r="V43" s="12" t="s">
        <v>96</v>
      </c>
      <c r="W43" s="12" t="s">
        <v>96</v>
      </c>
      <c r="X43" s="12" t="s">
        <v>274</v>
      </c>
      <c r="Y43" s="12" t="s">
        <v>56</v>
      </c>
      <c r="Z43" s="12" t="s">
        <v>275</v>
      </c>
      <c r="AC43" s="12" t="s">
        <v>276</v>
      </c>
      <c r="AD43" s="12">
        <v>249</v>
      </c>
      <c r="AE43" s="13"/>
      <c r="AF43" s="13">
        <v>94.95</v>
      </c>
      <c r="AG43" s="12" t="str">
        <f>HYPERLINK("https://doi.org/10.1515/9783110656480")</f>
        <v>https://doi.org/10.1515/9783110656480</v>
      </c>
      <c r="AI43" s="12" t="s">
        <v>47</v>
      </c>
    </row>
    <row r="44" spans="1:35" s="12" customFormat="1">
      <c r="A44" s="12">
        <v>537699</v>
      </c>
      <c r="B44" s="13">
        <v>9783110596526</v>
      </c>
      <c r="C44" s="13"/>
      <c r="D44" s="13">
        <v>9783110596489</v>
      </c>
      <c r="E44" s="12" t="s">
        <v>48</v>
      </c>
      <c r="F44" s="12" t="s">
        <v>277</v>
      </c>
      <c r="G44" s="12" t="s">
        <v>278</v>
      </c>
      <c r="I44" s="12" t="s">
        <v>279</v>
      </c>
      <c r="J44" s="12">
        <v>1</v>
      </c>
      <c r="K44" s="12" t="s">
        <v>52</v>
      </c>
      <c r="M44" s="12" t="s">
        <v>53</v>
      </c>
      <c r="N44" s="14">
        <v>43990</v>
      </c>
      <c r="O44" s="12">
        <v>2020</v>
      </c>
      <c r="P44" s="12" t="s">
        <v>40</v>
      </c>
      <c r="Q44" s="12">
        <v>213</v>
      </c>
      <c r="R44" s="12">
        <v>20</v>
      </c>
      <c r="T44" s="12">
        <v>2417</v>
      </c>
      <c r="U44" s="12" t="s">
        <v>41</v>
      </c>
      <c r="V44" s="12" t="s">
        <v>89</v>
      </c>
      <c r="W44" s="12" t="s">
        <v>89</v>
      </c>
      <c r="X44" s="12" t="s">
        <v>280</v>
      </c>
      <c r="Y44" s="12" t="s">
        <v>56</v>
      </c>
      <c r="Z44" s="12" t="s">
        <v>281</v>
      </c>
      <c r="AC44" s="12" t="s">
        <v>282</v>
      </c>
      <c r="AD44" s="12">
        <v>699</v>
      </c>
      <c r="AE44" s="13"/>
      <c r="AF44" s="13">
        <v>89.95</v>
      </c>
      <c r="AG44" s="12" t="str">
        <f>HYPERLINK("https://doi.org/10.1515/9783110596526")</f>
        <v>https://doi.org/10.1515/9783110596526</v>
      </c>
      <c r="AI44" s="12" t="s">
        <v>47</v>
      </c>
    </row>
    <row r="45" spans="1:35" s="12" customFormat="1">
      <c r="A45" s="12">
        <v>591260</v>
      </c>
      <c r="B45" s="13">
        <v>9781501521942</v>
      </c>
      <c r="C45" s="13"/>
      <c r="D45" s="13">
        <v>9781501521935</v>
      </c>
      <c r="E45" s="12" t="s">
        <v>48</v>
      </c>
      <c r="F45" s="12" t="s">
        <v>283</v>
      </c>
      <c r="G45" s="12" t="s">
        <v>284</v>
      </c>
      <c r="I45" s="12" t="s">
        <v>285</v>
      </c>
      <c r="J45" s="12">
        <v>1</v>
      </c>
      <c r="K45" s="12" t="s">
        <v>186</v>
      </c>
      <c r="M45" s="12" t="s">
        <v>53</v>
      </c>
      <c r="N45" s="14">
        <v>44459</v>
      </c>
      <c r="O45" s="12">
        <v>2021</v>
      </c>
      <c r="P45" s="12" t="s">
        <v>40</v>
      </c>
      <c r="Q45" s="12">
        <v>381</v>
      </c>
      <c r="R45" s="12">
        <v>80</v>
      </c>
      <c r="T45" s="12">
        <v>2417</v>
      </c>
      <c r="U45" s="12" t="s">
        <v>41</v>
      </c>
      <c r="V45" s="12" t="s">
        <v>123</v>
      </c>
      <c r="W45" s="12" t="s">
        <v>123</v>
      </c>
      <c r="X45" s="12" t="s">
        <v>286</v>
      </c>
      <c r="Y45" s="12" t="s">
        <v>56</v>
      </c>
      <c r="Z45" s="12" t="s">
        <v>287</v>
      </c>
      <c r="AC45" s="12" t="s">
        <v>288</v>
      </c>
      <c r="AD45" s="12">
        <v>249</v>
      </c>
      <c r="AE45" s="13"/>
      <c r="AF45" s="13">
        <v>89.95</v>
      </c>
      <c r="AG45" s="12" t="str">
        <f>HYPERLINK("https://doi.org/10.1515/9781501521942")</f>
        <v>https://doi.org/10.1515/9781501521942</v>
      </c>
      <c r="AI45" s="12" t="s">
        <v>47</v>
      </c>
    </row>
    <row r="46" spans="1:35" s="12" customFormat="1">
      <c r="A46" s="12">
        <v>537279</v>
      </c>
      <c r="B46" s="13">
        <v>9781501509674</v>
      </c>
      <c r="C46" s="13"/>
      <c r="D46" s="13">
        <v>9780939950362</v>
      </c>
      <c r="F46" s="12" t="s">
        <v>289</v>
      </c>
      <c r="I46" s="12" t="s">
        <v>290</v>
      </c>
      <c r="J46" s="12">
        <v>1</v>
      </c>
      <c r="K46" s="12" t="s">
        <v>160</v>
      </c>
      <c r="L46" s="15" t="s">
        <v>95</v>
      </c>
      <c r="M46" s="12" t="s">
        <v>53</v>
      </c>
      <c r="N46" s="14">
        <v>43451</v>
      </c>
      <c r="O46" s="12">
        <v>1994</v>
      </c>
      <c r="P46" s="12" t="s">
        <v>40</v>
      </c>
      <c r="Q46" s="12">
        <v>517</v>
      </c>
      <c r="U46" s="12" t="s">
        <v>41</v>
      </c>
      <c r="V46" s="12" t="s">
        <v>162</v>
      </c>
      <c r="W46" s="12" t="s">
        <v>162</v>
      </c>
      <c r="X46" s="12" t="s">
        <v>163</v>
      </c>
      <c r="Z46" s="12" t="s">
        <v>291</v>
      </c>
      <c r="AC46" s="12" t="s">
        <v>292</v>
      </c>
      <c r="AD46" s="12">
        <v>139</v>
      </c>
      <c r="AE46" s="13"/>
      <c r="AF46" s="13">
        <v>44.95</v>
      </c>
      <c r="AG46" s="12" t="str">
        <f>HYPERLINK("https://doi.org/10.1515/9781501509674")</f>
        <v>https://doi.org/10.1515/9781501509674</v>
      </c>
      <c r="AI46" s="12" t="s">
        <v>47</v>
      </c>
    </row>
    <row r="47" spans="1:35" s="12" customFormat="1">
      <c r="A47" s="12">
        <v>537119</v>
      </c>
      <c r="B47" s="13">
        <v>9781501508936</v>
      </c>
      <c r="C47" s="13"/>
      <c r="D47" s="13">
        <v>9780939950201</v>
      </c>
      <c r="F47" s="12" t="s">
        <v>293</v>
      </c>
      <c r="I47" s="12" t="s">
        <v>294</v>
      </c>
      <c r="J47" s="12">
        <v>1</v>
      </c>
      <c r="K47" s="12" t="s">
        <v>160</v>
      </c>
      <c r="L47" s="15" t="s">
        <v>295</v>
      </c>
      <c r="M47" s="12" t="s">
        <v>53</v>
      </c>
      <c r="N47" s="14">
        <v>43451</v>
      </c>
      <c r="O47" s="12">
        <v>1986</v>
      </c>
      <c r="P47" s="12" t="s">
        <v>40</v>
      </c>
      <c r="Q47" s="12">
        <v>570</v>
      </c>
      <c r="U47" s="12" t="s">
        <v>41</v>
      </c>
      <c r="V47" s="12" t="s">
        <v>162</v>
      </c>
      <c r="W47" s="12" t="s">
        <v>162</v>
      </c>
      <c r="X47" s="12" t="s">
        <v>163</v>
      </c>
      <c r="Z47" s="12" t="s">
        <v>296</v>
      </c>
      <c r="AC47" s="12" t="s">
        <v>297</v>
      </c>
      <c r="AD47" s="12">
        <v>139</v>
      </c>
      <c r="AE47" s="13"/>
      <c r="AF47" s="13">
        <v>44.95</v>
      </c>
      <c r="AG47" s="12" t="str">
        <f>HYPERLINK("https://doi.org/10.1515/9781501508936")</f>
        <v>https://doi.org/10.1515/9781501508936</v>
      </c>
      <c r="AI47" s="12" t="s">
        <v>47</v>
      </c>
    </row>
    <row r="48" spans="1:35" s="12" customFormat="1">
      <c r="A48" s="12">
        <v>600534</v>
      </c>
      <c r="B48" s="13">
        <v>9783110747232</v>
      </c>
      <c r="C48" s="13"/>
      <c r="D48" s="13">
        <v>9783110747218</v>
      </c>
      <c r="E48" s="12" t="s">
        <v>48</v>
      </c>
      <c r="F48" s="12" t="s">
        <v>298</v>
      </c>
      <c r="G48" s="12" t="s">
        <v>299</v>
      </c>
      <c r="H48" s="12" t="s">
        <v>300</v>
      </c>
      <c r="J48" s="12">
        <v>2</v>
      </c>
      <c r="K48" s="12" t="s">
        <v>186</v>
      </c>
      <c r="M48" s="12" t="s">
        <v>53</v>
      </c>
      <c r="N48" s="14">
        <v>44445</v>
      </c>
      <c r="O48" s="12">
        <v>2021</v>
      </c>
      <c r="P48" s="12" t="s">
        <v>40</v>
      </c>
      <c r="Q48" s="12">
        <v>194</v>
      </c>
      <c r="R48" s="12">
        <v>21</v>
      </c>
      <c r="T48" s="12">
        <v>2417</v>
      </c>
      <c r="U48" s="12" t="s">
        <v>41</v>
      </c>
      <c r="V48" s="12" t="s">
        <v>301</v>
      </c>
      <c r="W48" s="12" t="s">
        <v>301</v>
      </c>
      <c r="X48" s="12" t="s">
        <v>302</v>
      </c>
      <c r="Y48" s="12" t="s">
        <v>56</v>
      </c>
      <c r="Z48" s="12" t="s">
        <v>303</v>
      </c>
      <c r="AC48" s="12" t="s">
        <v>304</v>
      </c>
      <c r="AD48" s="12">
        <v>249</v>
      </c>
      <c r="AE48" s="13"/>
      <c r="AF48" s="13">
        <v>89.95</v>
      </c>
      <c r="AG48" s="12" t="str">
        <f>HYPERLINK("https://doi.org/10.1515/9783110747232")</f>
        <v>https://doi.org/10.1515/9783110747232</v>
      </c>
      <c r="AI48" s="12" t="s">
        <v>47</v>
      </c>
    </row>
    <row r="49" spans="1:35" s="12" customFormat="1">
      <c r="A49" s="12">
        <v>537278</v>
      </c>
      <c r="B49" s="13">
        <v>9781501509698</v>
      </c>
      <c r="C49" s="13"/>
      <c r="D49" s="13">
        <v>9780939950355</v>
      </c>
      <c r="F49" s="12" t="s">
        <v>305</v>
      </c>
      <c r="G49" s="12" t="s">
        <v>306</v>
      </c>
      <c r="I49" s="12" t="s">
        <v>307</v>
      </c>
      <c r="J49" s="12">
        <v>1</v>
      </c>
      <c r="K49" s="12" t="s">
        <v>160</v>
      </c>
      <c r="L49" s="15" t="s">
        <v>308</v>
      </c>
      <c r="M49" s="12" t="s">
        <v>53</v>
      </c>
      <c r="N49" s="14">
        <v>43451</v>
      </c>
      <c r="O49" s="12">
        <v>1994</v>
      </c>
      <c r="P49" s="12" t="s">
        <v>40</v>
      </c>
      <c r="Q49" s="12">
        <v>606</v>
      </c>
      <c r="U49" s="12" t="s">
        <v>41</v>
      </c>
      <c r="V49" s="12" t="s">
        <v>162</v>
      </c>
      <c r="W49" s="12" t="s">
        <v>162</v>
      </c>
      <c r="X49" s="12" t="s">
        <v>163</v>
      </c>
      <c r="Z49" s="12" t="s">
        <v>309</v>
      </c>
      <c r="AC49" s="12" t="s">
        <v>310</v>
      </c>
      <c r="AD49" s="12">
        <v>139</v>
      </c>
      <c r="AE49" s="13"/>
      <c r="AF49" s="13">
        <v>44.95</v>
      </c>
      <c r="AG49" s="12" t="str">
        <f>HYPERLINK("https://doi.org/10.1515/9781501509698")</f>
        <v>https://doi.org/10.1515/9781501509698</v>
      </c>
      <c r="AI49" s="12" t="s">
        <v>47</v>
      </c>
    </row>
    <row r="50" spans="1:35" s="12" customFormat="1">
      <c r="A50" s="12">
        <v>537078</v>
      </c>
      <c r="B50" s="13">
        <v>9781501508134</v>
      </c>
      <c r="C50" s="13"/>
      <c r="D50" s="13">
        <v>9780939950157</v>
      </c>
      <c r="F50" s="12" t="s">
        <v>311</v>
      </c>
      <c r="G50" s="12" t="s">
        <v>312</v>
      </c>
      <c r="I50" s="12" t="s">
        <v>313</v>
      </c>
      <c r="J50" s="12">
        <v>1</v>
      </c>
      <c r="K50" s="12" t="s">
        <v>160</v>
      </c>
      <c r="L50" s="15" t="s">
        <v>314</v>
      </c>
      <c r="M50" s="12" t="s">
        <v>53</v>
      </c>
      <c r="N50" s="14">
        <v>43451</v>
      </c>
      <c r="O50" s="12">
        <v>1983</v>
      </c>
      <c r="P50" s="12" t="s">
        <v>40</v>
      </c>
      <c r="Q50" s="12">
        <v>399</v>
      </c>
      <c r="U50" s="12" t="s">
        <v>41</v>
      </c>
      <c r="V50" s="12" t="s">
        <v>162</v>
      </c>
      <c r="W50" s="12" t="s">
        <v>162</v>
      </c>
      <c r="X50" s="12" t="s">
        <v>163</v>
      </c>
      <c r="Z50" s="12" t="s">
        <v>315</v>
      </c>
      <c r="AC50" s="12" t="s">
        <v>316</v>
      </c>
      <c r="AD50" s="12">
        <v>139</v>
      </c>
      <c r="AE50" s="13"/>
      <c r="AF50" s="13">
        <v>44.95</v>
      </c>
      <c r="AG50" s="12" t="str">
        <f>HYPERLINK("https://doi.org/10.1515/9781501508134")</f>
        <v>https://doi.org/10.1515/9781501508134</v>
      </c>
      <c r="AI50" s="12" t="s">
        <v>47</v>
      </c>
    </row>
    <row r="51" spans="1:35" s="12" customFormat="1">
      <c r="A51" s="12">
        <v>540214</v>
      </c>
      <c r="B51" s="13">
        <v>9783110610833</v>
      </c>
      <c r="C51" s="13"/>
      <c r="D51" s="13">
        <v>9783110610703</v>
      </c>
      <c r="E51" s="12" t="s">
        <v>48</v>
      </c>
      <c r="F51" s="12" t="s">
        <v>317</v>
      </c>
      <c r="H51" s="12" t="s">
        <v>318</v>
      </c>
      <c r="J51" s="12">
        <v>1</v>
      </c>
      <c r="K51" s="12" t="s">
        <v>52</v>
      </c>
      <c r="M51" s="12" t="s">
        <v>53</v>
      </c>
      <c r="N51" s="14">
        <v>44508</v>
      </c>
      <c r="O51" s="12">
        <v>2022</v>
      </c>
      <c r="P51" s="12" t="s">
        <v>40</v>
      </c>
      <c r="Q51" s="12">
        <v>240</v>
      </c>
      <c r="R51" s="12">
        <v>16</v>
      </c>
      <c r="T51" s="12">
        <v>2417</v>
      </c>
      <c r="U51" s="12" t="s">
        <v>41</v>
      </c>
      <c r="V51" s="12" t="s">
        <v>64</v>
      </c>
      <c r="W51" s="12" t="s">
        <v>64</v>
      </c>
      <c r="X51" s="12" t="s">
        <v>319</v>
      </c>
      <c r="Y51" s="12" t="s">
        <v>56</v>
      </c>
      <c r="Z51" s="12" t="s">
        <v>320</v>
      </c>
      <c r="AC51" s="12" t="s">
        <v>321</v>
      </c>
      <c r="AD51" s="12">
        <v>699</v>
      </c>
      <c r="AE51" s="13"/>
      <c r="AF51" s="13">
        <v>59.95</v>
      </c>
      <c r="AG51" s="12" t="str">
        <f>HYPERLINK("https://doi.org/10.1515/9783110610833")</f>
        <v>https://doi.org/10.1515/9783110610833</v>
      </c>
      <c r="AI51" s="12" t="s">
        <v>47</v>
      </c>
    </row>
    <row r="52" spans="1:35" s="12" customFormat="1">
      <c r="A52" s="12">
        <v>521103</v>
      </c>
      <c r="B52" s="13">
        <v>9783110480412</v>
      </c>
      <c r="C52" s="13">
        <v>9783110478488</v>
      </c>
      <c r="D52" s="13"/>
      <c r="F52" s="12" t="s">
        <v>120</v>
      </c>
      <c r="G52" s="12" t="s">
        <v>121</v>
      </c>
      <c r="H52" s="12" t="s">
        <v>122</v>
      </c>
      <c r="J52" s="12">
        <v>2</v>
      </c>
      <c r="M52" s="12" t="s">
        <v>53</v>
      </c>
      <c r="N52" s="14">
        <v>43059</v>
      </c>
      <c r="O52" s="12">
        <v>2017</v>
      </c>
      <c r="P52" s="12" t="s">
        <v>40</v>
      </c>
      <c r="Q52" s="12">
        <v>624</v>
      </c>
      <c r="R52" s="12">
        <v>40</v>
      </c>
      <c r="T52" s="12">
        <v>2417</v>
      </c>
      <c r="U52" s="12" t="s">
        <v>41</v>
      </c>
      <c r="V52" s="12" t="s">
        <v>123</v>
      </c>
      <c r="W52" s="12" t="s">
        <v>123</v>
      </c>
      <c r="X52" s="12" t="s">
        <v>322</v>
      </c>
      <c r="Z52" s="12" t="s">
        <v>323</v>
      </c>
      <c r="AC52" s="12" t="s">
        <v>127</v>
      </c>
      <c r="AD52" s="12">
        <v>139</v>
      </c>
      <c r="AE52" s="13">
        <v>179.95</v>
      </c>
      <c r="AF52" s="13"/>
      <c r="AG52" s="12" t="str">
        <f>HYPERLINK("https://doi.org/10.1515/9783110480412")</f>
        <v>https://doi.org/10.1515/9783110480412</v>
      </c>
      <c r="AI52" s="12" t="s">
        <v>47</v>
      </c>
    </row>
    <row r="53" spans="1:35" s="12" customFormat="1">
      <c r="A53" s="12">
        <v>527488</v>
      </c>
      <c r="B53" s="13">
        <v>9783110537574</v>
      </c>
      <c r="C53" s="13"/>
      <c r="D53" s="13">
        <v>9783110537567</v>
      </c>
      <c r="E53" s="12" t="s">
        <v>48</v>
      </c>
      <c r="F53" s="12" t="s">
        <v>324</v>
      </c>
      <c r="G53" s="12" t="s">
        <v>325</v>
      </c>
      <c r="H53" s="12" t="s">
        <v>326</v>
      </c>
      <c r="J53" s="12">
        <v>1</v>
      </c>
      <c r="K53" s="12" t="s">
        <v>186</v>
      </c>
      <c r="M53" s="12" t="s">
        <v>53</v>
      </c>
      <c r="N53" s="14">
        <v>43696</v>
      </c>
      <c r="O53" s="12">
        <v>2019</v>
      </c>
      <c r="P53" s="12" t="s">
        <v>40</v>
      </c>
      <c r="Q53" s="12">
        <v>308</v>
      </c>
      <c r="R53" s="12">
        <v>75</v>
      </c>
      <c r="T53" s="12">
        <v>2417</v>
      </c>
      <c r="U53" s="12" t="s">
        <v>41</v>
      </c>
      <c r="V53" s="12" t="s">
        <v>41</v>
      </c>
      <c r="W53" s="12" t="s">
        <v>41</v>
      </c>
      <c r="X53" s="12" t="s">
        <v>327</v>
      </c>
      <c r="Y53" s="12" t="s">
        <v>56</v>
      </c>
      <c r="Z53" s="12" t="s">
        <v>328</v>
      </c>
      <c r="AC53" s="12" t="s">
        <v>329</v>
      </c>
      <c r="AD53" s="12">
        <v>699</v>
      </c>
      <c r="AE53" s="13"/>
      <c r="AF53" s="13">
        <v>79.95</v>
      </c>
      <c r="AG53" s="12" t="str">
        <f>HYPERLINK("https://doi.org/10.1515/9783110537574")</f>
        <v>https://doi.org/10.1515/9783110537574</v>
      </c>
      <c r="AI53" s="12" t="s">
        <v>47</v>
      </c>
    </row>
    <row r="54" spans="1:35" s="12" customFormat="1">
      <c r="A54" s="12">
        <v>572134</v>
      </c>
      <c r="B54" s="13">
        <v>9783110685558</v>
      </c>
      <c r="C54" s="13"/>
      <c r="D54" s="13">
        <v>9783110685541</v>
      </c>
      <c r="E54" s="12" t="s">
        <v>48</v>
      </c>
      <c r="F54" s="12" t="s">
        <v>330</v>
      </c>
      <c r="G54" s="12" t="s">
        <v>331</v>
      </c>
      <c r="I54" s="12" t="s">
        <v>332</v>
      </c>
      <c r="J54" s="12">
        <v>2</v>
      </c>
      <c r="K54" s="12" t="s">
        <v>186</v>
      </c>
      <c r="M54" s="12" t="s">
        <v>53</v>
      </c>
      <c r="N54" s="14">
        <v>44341</v>
      </c>
      <c r="O54" s="12">
        <v>2021</v>
      </c>
      <c r="P54" s="12" t="s">
        <v>40</v>
      </c>
      <c r="Q54" s="12">
        <v>181</v>
      </c>
      <c r="R54" s="12">
        <v>4</v>
      </c>
      <c r="T54" s="12">
        <v>2417</v>
      </c>
      <c r="U54" s="12" t="s">
        <v>41</v>
      </c>
      <c r="V54" s="12" t="s">
        <v>89</v>
      </c>
      <c r="W54" s="12" t="s">
        <v>89</v>
      </c>
      <c r="X54" s="12" t="s">
        <v>220</v>
      </c>
      <c r="Y54" s="12" t="s">
        <v>56</v>
      </c>
      <c r="Z54" s="12" t="s">
        <v>333</v>
      </c>
      <c r="AC54" s="12" t="s">
        <v>334</v>
      </c>
      <c r="AD54" s="12">
        <v>249</v>
      </c>
      <c r="AE54" s="13"/>
      <c r="AF54" s="13">
        <v>69.95</v>
      </c>
      <c r="AG54" s="12" t="str">
        <f>HYPERLINK("https://doi.org/10.1515/9783110685558")</f>
        <v>https://doi.org/10.1515/9783110685558</v>
      </c>
      <c r="AI54" s="12" t="s">
        <v>47</v>
      </c>
    </row>
    <row r="55" spans="1:35" s="12" customFormat="1">
      <c r="A55" s="12">
        <v>320387</v>
      </c>
      <c r="B55" s="13">
        <v>9783486992564</v>
      </c>
      <c r="C55" s="13"/>
      <c r="D55" s="13">
        <v>9783486992557</v>
      </c>
      <c r="F55" s="12" t="s">
        <v>335</v>
      </c>
      <c r="G55" s="12" t="s">
        <v>336</v>
      </c>
      <c r="J55" s="12">
        <v>1</v>
      </c>
      <c r="K55" s="12" t="s">
        <v>61</v>
      </c>
      <c r="L55" s="15" t="s">
        <v>337</v>
      </c>
      <c r="M55" s="12" t="s">
        <v>63</v>
      </c>
      <c r="N55" s="14">
        <v>42306</v>
      </c>
      <c r="O55" s="12">
        <v>2008</v>
      </c>
      <c r="P55" s="12" t="s">
        <v>40</v>
      </c>
      <c r="Q55" s="12">
        <v>305</v>
      </c>
      <c r="U55" s="12" t="s">
        <v>41</v>
      </c>
      <c r="V55" s="12" t="s">
        <v>64</v>
      </c>
      <c r="W55" s="12" t="s">
        <v>64</v>
      </c>
      <c r="X55" s="12" t="s">
        <v>65</v>
      </c>
      <c r="Z55" s="12" t="s">
        <v>338</v>
      </c>
      <c r="AE55" s="13"/>
      <c r="AF55" s="13">
        <v>158</v>
      </c>
      <c r="AG55" s="12" t="str">
        <f>HYPERLINK("https://doi.org/10.1524/9783486992564")</f>
        <v>https://doi.org/10.1524/9783486992564</v>
      </c>
      <c r="AH55" s="12" t="s">
        <v>67</v>
      </c>
      <c r="AI55" s="12" t="s">
        <v>47</v>
      </c>
    </row>
    <row r="56" spans="1:35" s="12" customFormat="1">
      <c r="A56" s="12">
        <v>320632</v>
      </c>
      <c r="B56" s="13">
        <v>9783110348286</v>
      </c>
      <c r="C56" s="13"/>
      <c r="D56" s="13"/>
      <c r="F56" s="12" t="s">
        <v>330</v>
      </c>
      <c r="G56" s="12" t="s">
        <v>339</v>
      </c>
      <c r="H56" s="12" t="s">
        <v>340</v>
      </c>
      <c r="J56" s="12">
        <v>1</v>
      </c>
      <c r="M56" s="12" t="s">
        <v>53</v>
      </c>
      <c r="N56" s="14">
        <v>42625</v>
      </c>
      <c r="O56" s="12">
        <v>2016</v>
      </c>
      <c r="P56" s="12" t="s">
        <v>40</v>
      </c>
      <c r="Q56" s="12">
        <v>209</v>
      </c>
      <c r="R56" s="12">
        <v>150</v>
      </c>
      <c r="S56" s="12">
        <v>10</v>
      </c>
      <c r="T56" s="12">
        <v>2417</v>
      </c>
      <c r="U56" s="12" t="s">
        <v>41</v>
      </c>
      <c r="V56" s="12" t="s">
        <v>89</v>
      </c>
      <c r="W56" s="12" t="s">
        <v>89</v>
      </c>
      <c r="X56" s="12" t="s">
        <v>341</v>
      </c>
      <c r="Z56" s="12" t="s">
        <v>342</v>
      </c>
      <c r="AA56" s="12" t="s">
        <v>343</v>
      </c>
      <c r="AC56" s="12" t="s">
        <v>344</v>
      </c>
      <c r="AD56" s="12">
        <v>139</v>
      </c>
      <c r="AE56" s="13"/>
      <c r="AF56" s="13"/>
      <c r="AG56" s="12" t="str">
        <f>HYPERLINK("https://doi.org/10.1515/9783110348286")</f>
        <v>https://doi.org/10.1515/9783110348286</v>
      </c>
      <c r="AI56" s="12" t="s">
        <v>47</v>
      </c>
    </row>
    <row r="57" spans="1:35" s="12" customFormat="1">
      <c r="A57" s="12">
        <v>537190</v>
      </c>
      <c r="B57" s="13">
        <v>9781501508806</v>
      </c>
      <c r="C57" s="13"/>
      <c r="D57" s="13">
        <v>9780939950461</v>
      </c>
      <c r="F57" s="12" t="s">
        <v>345</v>
      </c>
      <c r="I57" s="12" t="s">
        <v>346</v>
      </c>
      <c r="J57" s="12">
        <v>1</v>
      </c>
      <c r="K57" s="12" t="s">
        <v>160</v>
      </c>
      <c r="L57" s="15" t="s">
        <v>347</v>
      </c>
      <c r="M57" s="12" t="s">
        <v>53</v>
      </c>
      <c r="N57" s="14">
        <v>43451</v>
      </c>
      <c r="O57" s="12">
        <v>1998</v>
      </c>
      <c r="P57" s="12" t="s">
        <v>40</v>
      </c>
      <c r="Q57" s="12">
        <v>864</v>
      </c>
      <c r="U57" s="12" t="s">
        <v>41</v>
      </c>
      <c r="V57" s="12" t="s">
        <v>162</v>
      </c>
      <c r="W57" s="12" t="s">
        <v>162</v>
      </c>
      <c r="X57" s="12" t="s">
        <v>163</v>
      </c>
      <c r="Z57" s="12" t="s">
        <v>348</v>
      </c>
      <c r="AC57" s="12" t="s">
        <v>349</v>
      </c>
      <c r="AD57" s="12">
        <v>139</v>
      </c>
      <c r="AE57" s="13"/>
      <c r="AF57" s="13">
        <v>44.95</v>
      </c>
      <c r="AG57" s="12" t="str">
        <f>HYPERLINK("https://doi.org/10.1515/9781501508806")</f>
        <v>https://doi.org/10.1515/9781501508806</v>
      </c>
      <c r="AI57" s="12" t="s">
        <v>47</v>
      </c>
    </row>
    <row r="58" spans="1:35" s="12" customFormat="1">
      <c r="A58" s="12">
        <v>550141</v>
      </c>
      <c r="B58" s="13">
        <v>9783110674910</v>
      </c>
      <c r="C58" s="13"/>
      <c r="D58" s="13">
        <v>9783110674859</v>
      </c>
      <c r="E58" s="12" t="s">
        <v>48</v>
      </c>
      <c r="F58" s="12" t="s">
        <v>350</v>
      </c>
      <c r="G58" s="12" t="s">
        <v>351</v>
      </c>
      <c r="I58" s="12" t="s">
        <v>352</v>
      </c>
      <c r="J58" s="12">
        <v>1</v>
      </c>
      <c r="K58" s="12" t="s">
        <v>186</v>
      </c>
      <c r="M58" s="12" t="s">
        <v>53</v>
      </c>
      <c r="N58" s="14">
        <v>44368</v>
      </c>
      <c r="O58" s="12">
        <v>2021</v>
      </c>
      <c r="P58" s="12" t="s">
        <v>40</v>
      </c>
      <c r="Q58" s="12">
        <v>359</v>
      </c>
      <c r="R58" s="12">
        <v>18</v>
      </c>
      <c r="T58" s="12">
        <v>2417</v>
      </c>
      <c r="U58" s="12" t="s">
        <v>41</v>
      </c>
      <c r="V58" s="12" t="s">
        <v>41</v>
      </c>
      <c r="W58" s="12" t="s">
        <v>41</v>
      </c>
      <c r="X58" s="12" t="s">
        <v>353</v>
      </c>
      <c r="Y58" s="12" t="s">
        <v>56</v>
      </c>
      <c r="Z58" s="12" t="s">
        <v>354</v>
      </c>
      <c r="AC58" s="12" t="s">
        <v>355</v>
      </c>
      <c r="AD58" s="12">
        <v>249</v>
      </c>
      <c r="AE58" s="13"/>
      <c r="AF58" s="13">
        <v>79.95</v>
      </c>
      <c r="AG58" s="12" t="str">
        <f>HYPERLINK("https://doi.org/10.1515/9783110674910")</f>
        <v>https://doi.org/10.1515/9783110674910</v>
      </c>
      <c r="AI58" s="12" t="s">
        <v>47</v>
      </c>
    </row>
    <row r="59" spans="1:35" s="12" customFormat="1">
      <c r="A59" s="12">
        <v>580826</v>
      </c>
      <c r="B59" s="13">
        <v>9781501521140</v>
      </c>
      <c r="C59" s="13"/>
      <c r="D59" s="13">
        <v>9781501521133</v>
      </c>
      <c r="E59" s="12" t="s">
        <v>48</v>
      </c>
      <c r="F59" s="12" t="s">
        <v>356</v>
      </c>
      <c r="H59" s="12" t="s">
        <v>357</v>
      </c>
      <c r="J59" s="12">
        <v>1</v>
      </c>
      <c r="K59" s="12" t="s">
        <v>186</v>
      </c>
      <c r="M59" s="12" t="s">
        <v>53</v>
      </c>
      <c r="N59" s="14">
        <v>44382</v>
      </c>
      <c r="O59" s="12">
        <v>2021</v>
      </c>
      <c r="P59" s="12" t="s">
        <v>40</v>
      </c>
      <c r="Q59" s="12">
        <v>163</v>
      </c>
      <c r="R59" s="12">
        <v>33</v>
      </c>
      <c r="T59" s="12">
        <v>2417</v>
      </c>
      <c r="U59" s="12" t="s">
        <v>41</v>
      </c>
      <c r="V59" s="12" t="s">
        <v>89</v>
      </c>
      <c r="W59" s="12" t="s">
        <v>89</v>
      </c>
      <c r="X59" s="12" t="s">
        <v>358</v>
      </c>
      <c r="Y59" s="12" t="s">
        <v>56</v>
      </c>
      <c r="Z59" s="12" t="s">
        <v>359</v>
      </c>
      <c r="AC59" s="12" t="s">
        <v>360</v>
      </c>
      <c r="AD59" s="12">
        <v>249</v>
      </c>
      <c r="AE59" s="13"/>
      <c r="AF59" s="13">
        <v>89.95</v>
      </c>
      <c r="AG59" s="12" t="str">
        <f>HYPERLINK("https://doi.org/10.1515/9781501521140")</f>
        <v>https://doi.org/10.1515/9781501521140</v>
      </c>
      <c r="AI59" s="12" t="s">
        <v>47</v>
      </c>
    </row>
    <row r="60" spans="1:35" s="12" customFormat="1">
      <c r="A60" s="12">
        <v>566966</v>
      </c>
      <c r="B60" s="13">
        <v>9783110666113</v>
      </c>
      <c r="C60" s="13"/>
      <c r="D60" s="13">
        <v>9783110666038</v>
      </c>
      <c r="E60" s="12" t="s">
        <v>48</v>
      </c>
      <c r="F60" s="12" t="s">
        <v>361</v>
      </c>
      <c r="G60" s="12" t="s">
        <v>362</v>
      </c>
      <c r="H60" s="12" t="s">
        <v>363</v>
      </c>
      <c r="J60" s="12">
        <v>1</v>
      </c>
      <c r="K60" s="12" t="s">
        <v>186</v>
      </c>
      <c r="M60" s="12" t="s">
        <v>53</v>
      </c>
      <c r="N60" s="14">
        <v>44067</v>
      </c>
      <c r="O60" s="12">
        <v>2020</v>
      </c>
      <c r="P60" s="12" t="s">
        <v>40</v>
      </c>
      <c r="Q60" s="12">
        <v>954</v>
      </c>
      <c r="R60" s="12">
        <v>50</v>
      </c>
      <c r="T60" s="12">
        <v>2417</v>
      </c>
      <c r="U60" s="12" t="s">
        <v>41</v>
      </c>
      <c r="V60" s="12" t="s">
        <v>135</v>
      </c>
      <c r="W60" s="12" t="s">
        <v>135</v>
      </c>
      <c r="X60" s="12" t="s">
        <v>364</v>
      </c>
      <c r="Y60" s="12" t="s">
        <v>56</v>
      </c>
      <c r="Z60" s="12" t="s">
        <v>365</v>
      </c>
      <c r="AC60" s="12" t="s">
        <v>366</v>
      </c>
      <c r="AD60" s="12">
        <v>249</v>
      </c>
      <c r="AE60" s="13"/>
      <c r="AF60" s="13">
        <v>124.95</v>
      </c>
      <c r="AG60" s="12" t="str">
        <f>HYPERLINK("https://doi.org/10.1515/9783110666113")</f>
        <v>https://doi.org/10.1515/9783110666113</v>
      </c>
      <c r="AI60" s="12" t="s">
        <v>47</v>
      </c>
    </row>
    <row r="61" spans="1:35" s="12" customFormat="1">
      <c r="A61" s="12">
        <v>535117</v>
      </c>
      <c r="B61" s="13">
        <v>9783110584370</v>
      </c>
      <c r="C61" s="13">
        <v>9783110583038</v>
      </c>
      <c r="D61" s="13"/>
      <c r="F61" s="12" t="s">
        <v>367</v>
      </c>
      <c r="I61" s="12" t="s">
        <v>368</v>
      </c>
      <c r="J61" s="12">
        <v>1</v>
      </c>
      <c r="M61" s="12" t="s">
        <v>53</v>
      </c>
      <c r="N61" s="14">
        <v>44382</v>
      </c>
      <c r="O61" s="12">
        <v>2021</v>
      </c>
      <c r="P61" s="12" t="s">
        <v>40</v>
      </c>
      <c r="Q61" s="12">
        <v>569</v>
      </c>
      <c r="R61" s="12">
        <v>68</v>
      </c>
      <c r="T61" s="12">
        <v>2417</v>
      </c>
      <c r="U61" s="12" t="s">
        <v>41</v>
      </c>
      <c r="V61" s="12" t="s">
        <v>41</v>
      </c>
      <c r="W61" s="12" t="s">
        <v>41</v>
      </c>
      <c r="X61" s="12" t="s">
        <v>369</v>
      </c>
      <c r="Z61" s="12" t="s">
        <v>370</v>
      </c>
      <c r="AC61" s="12" t="s">
        <v>371</v>
      </c>
      <c r="AD61" s="12">
        <v>139</v>
      </c>
      <c r="AE61" s="13">
        <v>129.94999999999999</v>
      </c>
      <c r="AF61" s="13"/>
      <c r="AG61" s="12" t="str">
        <f>HYPERLINK("https://doi.org/10.1515/9783110584370")</f>
        <v>https://doi.org/10.1515/9783110584370</v>
      </c>
      <c r="AI61" s="12" t="s">
        <v>47</v>
      </c>
    </row>
    <row r="62" spans="1:35" s="12" customFormat="1">
      <c r="A62" s="12">
        <v>537281</v>
      </c>
      <c r="B62" s="13">
        <v>9781501509384</v>
      </c>
      <c r="C62" s="13"/>
      <c r="D62" s="13">
        <v>9780939950393</v>
      </c>
      <c r="F62" s="12" t="s">
        <v>372</v>
      </c>
      <c r="I62" s="12" t="s">
        <v>373</v>
      </c>
      <c r="J62" s="12">
        <v>1</v>
      </c>
      <c r="K62" s="12" t="s">
        <v>160</v>
      </c>
      <c r="L62" s="15" t="s">
        <v>374</v>
      </c>
      <c r="M62" s="12" t="s">
        <v>53</v>
      </c>
      <c r="N62" s="14">
        <v>43451</v>
      </c>
      <c r="O62" s="12">
        <v>1995</v>
      </c>
      <c r="P62" s="12" t="s">
        <v>40</v>
      </c>
      <c r="Q62" s="12">
        <v>616</v>
      </c>
      <c r="U62" s="12" t="s">
        <v>41</v>
      </c>
      <c r="V62" s="12" t="s">
        <v>162</v>
      </c>
      <c r="W62" s="12" t="s">
        <v>162</v>
      </c>
      <c r="X62" s="12" t="s">
        <v>163</v>
      </c>
      <c r="Z62" s="12" t="s">
        <v>375</v>
      </c>
      <c r="AC62" s="12" t="s">
        <v>376</v>
      </c>
      <c r="AD62" s="12">
        <v>139</v>
      </c>
      <c r="AE62" s="13"/>
      <c r="AF62" s="13">
        <v>44.95</v>
      </c>
      <c r="AG62" s="12" t="str">
        <f>HYPERLINK("https://doi.org/10.1515/9781501509384")</f>
        <v>https://doi.org/10.1515/9781501509384</v>
      </c>
      <c r="AI62" s="12" t="s">
        <v>47</v>
      </c>
    </row>
    <row r="63" spans="1:35" s="12" customFormat="1">
      <c r="A63" s="12">
        <v>510994</v>
      </c>
      <c r="B63" s="13">
        <v>9783110427882</v>
      </c>
      <c r="C63" s="13"/>
      <c r="D63" s="13">
        <v>9783110437508</v>
      </c>
      <c r="E63" s="12" t="s">
        <v>48</v>
      </c>
      <c r="F63" s="12" t="s">
        <v>377</v>
      </c>
      <c r="G63" s="12" t="s">
        <v>378</v>
      </c>
      <c r="H63" s="12" t="s">
        <v>185</v>
      </c>
      <c r="J63" s="12">
        <v>1</v>
      </c>
      <c r="K63" s="12" t="s">
        <v>52</v>
      </c>
      <c r="L63" s="15" t="s">
        <v>379</v>
      </c>
      <c r="M63" s="12" t="s">
        <v>53</v>
      </c>
      <c r="N63" s="14">
        <v>42835</v>
      </c>
      <c r="O63" s="12">
        <v>2017</v>
      </c>
      <c r="P63" s="12" t="s">
        <v>40</v>
      </c>
      <c r="Q63" s="12">
        <v>474</v>
      </c>
      <c r="R63" s="12">
        <v>34</v>
      </c>
      <c r="T63" s="12">
        <v>2417</v>
      </c>
      <c r="U63" s="12" t="s">
        <v>41</v>
      </c>
      <c r="V63" s="12" t="s">
        <v>89</v>
      </c>
      <c r="W63" s="12" t="s">
        <v>89</v>
      </c>
      <c r="X63" s="12" t="s">
        <v>380</v>
      </c>
      <c r="Y63" s="12" t="s">
        <v>56</v>
      </c>
      <c r="Z63" s="12" t="s">
        <v>381</v>
      </c>
      <c r="AB63" s="12" t="s">
        <v>382</v>
      </c>
      <c r="AC63" s="12" t="s">
        <v>383</v>
      </c>
      <c r="AD63" s="12">
        <v>249</v>
      </c>
      <c r="AE63" s="13"/>
      <c r="AF63" s="13">
        <v>94.95</v>
      </c>
      <c r="AG63" s="12" t="str">
        <f>HYPERLINK("https://doi.org/10.1515/9783110427882")</f>
        <v>https://doi.org/10.1515/9783110427882</v>
      </c>
      <c r="AI63" s="12" t="s">
        <v>47</v>
      </c>
    </row>
    <row r="64" spans="1:35" s="12" customFormat="1">
      <c r="A64" s="12">
        <v>557379</v>
      </c>
      <c r="B64" s="13">
        <v>9783110656336</v>
      </c>
      <c r="C64" s="13"/>
      <c r="D64" s="13">
        <v>9783110656329</v>
      </c>
      <c r="E64" s="12" t="s">
        <v>48</v>
      </c>
      <c r="F64" s="12" t="s">
        <v>384</v>
      </c>
      <c r="G64" s="12" t="s">
        <v>385</v>
      </c>
      <c r="H64" s="12" t="s">
        <v>386</v>
      </c>
      <c r="J64" s="12">
        <v>1</v>
      </c>
      <c r="K64" s="12" t="s">
        <v>186</v>
      </c>
      <c r="M64" s="12" t="s">
        <v>53</v>
      </c>
      <c r="N64" s="14">
        <v>44746</v>
      </c>
      <c r="O64" s="12">
        <v>2022</v>
      </c>
      <c r="P64" s="12" t="s">
        <v>40</v>
      </c>
      <c r="Q64" s="12">
        <v>145</v>
      </c>
      <c r="R64" s="12">
        <v>6</v>
      </c>
      <c r="T64" s="12">
        <v>2417</v>
      </c>
      <c r="U64" s="12" t="s">
        <v>41</v>
      </c>
      <c r="V64" s="12" t="s">
        <v>232</v>
      </c>
      <c r="W64" s="12" t="s">
        <v>232</v>
      </c>
      <c r="X64" s="12" t="s">
        <v>387</v>
      </c>
      <c r="Y64" s="12" t="s">
        <v>56</v>
      </c>
      <c r="Z64" s="12" t="s">
        <v>388</v>
      </c>
      <c r="AC64" s="12" t="s">
        <v>389</v>
      </c>
      <c r="AD64" s="12">
        <v>249</v>
      </c>
      <c r="AE64" s="13"/>
      <c r="AF64" s="13">
        <v>94.95</v>
      </c>
      <c r="AG64" s="12" t="str">
        <f>HYPERLINK("https://doi.org/10.1515/9783110656336")</f>
        <v>https://doi.org/10.1515/9783110656336</v>
      </c>
      <c r="AI64" s="12" t="s">
        <v>47</v>
      </c>
    </row>
    <row r="65" spans="1:35" s="12" customFormat="1">
      <c r="A65" s="12">
        <v>530520</v>
      </c>
      <c r="B65" s="13">
        <v>9783110561890</v>
      </c>
      <c r="C65" s="13"/>
      <c r="D65" s="13">
        <v>9780939950058</v>
      </c>
      <c r="F65" s="12" t="s">
        <v>390</v>
      </c>
      <c r="G65" s="12" t="s">
        <v>391</v>
      </c>
      <c r="I65" s="12" t="s">
        <v>392</v>
      </c>
      <c r="J65" s="12">
        <v>1</v>
      </c>
      <c r="K65" s="12" t="s">
        <v>160</v>
      </c>
      <c r="L65" s="15" t="s">
        <v>393</v>
      </c>
      <c r="M65" s="12" t="s">
        <v>53</v>
      </c>
      <c r="N65" s="14">
        <v>43774</v>
      </c>
      <c r="O65" s="12">
        <v>2017</v>
      </c>
      <c r="P65" s="12" t="s">
        <v>40</v>
      </c>
      <c r="Q65" s="12">
        <v>582</v>
      </c>
      <c r="U65" s="12" t="s">
        <v>41</v>
      </c>
      <c r="V65" s="12" t="s">
        <v>162</v>
      </c>
      <c r="W65" s="12" t="s">
        <v>162</v>
      </c>
      <c r="X65" s="12" t="s">
        <v>394</v>
      </c>
      <c r="Z65" s="12" t="s">
        <v>395</v>
      </c>
      <c r="AC65" s="12" t="s">
        <v>396</v>
      </c>
      <c r="AD65" s="12">
        <v>139</v>
      </c>
      <c r="AE65" s="13"/>
      <c r="AF65" s="13">
        <v>44.95</v>
      </c>
      <c r="AG65" s="12" t="str">
        <f>HYPERLINK("https://doi.org/10.1515/9783110561890")</f>
        <v>https://doi.org/10.1515/9783110561890</v>
      </c>
      <c r="AI65" s="12" t="s">
        <v>47</v>
      </c>
    </row>
    <row r="66" spans="1:35" s="12" customFormat="1">
      <c r="A66" s="12">
        <v>565489</v>
      </c>
      <c r="B66" s="13">
        <v>9781501511455</v>
      </c>
      <c r="C66" s="13">
        <v>9781501519017</v>
      </c>
      <c r="D66" s="13"/>
      <c r="F66" s="12" t="s">
        <v>397</v>
      </c>
      <c r="G66" s="12" t="s">
        <v>398</v>
      </c>
      <c r="H66" s="12" t="s">
        <v>399</v>
      </c>
      <c r="J66" s="12">
        <v>1</v>
      </c>
      <c r="M66" s="12" t="s">
        <v>53</v>
      </c>
      <c r="N66" s="14">
        <v>43941</v>
      </c>
      <c r="O66" s="12">
        <v>2020</v>
      </c>
      <c r="P66" s="12" t="s">
        <v>40</v>
      </c>
      <c r="Q66" s="12">
        <v>103</v>
      </c>
      <c r="R66" s="12">
        <v>17</v>
      </c>
      <c r="T66" s="12">
        <v>2417</v>
      </c>
      <c r="U66" s="12" t="s">
        <v>41</v>
      </c>
      <c r="V66" s="12" t="s">
        <v>232</v>
      </c>
      <c r="W66" s="12" t="s">
        <v>232</v>
      </c>
      <c r="X66" s="12" t="s">
        <v>400</v>
      </c>
      <c r="Z66" s="12" t="s">
        <v>401</v>
      </c>
      <c r="AC66" s="12" t="s">
        <v>402</v>
      </c>
      <c r="AD66" s="12">
        <v>139</v>
      </c>
      <c r="AE66" s="13">
        <v>124.95</v>
      </c>
      <c r="AF66" s="13"/>
      <c r="AG66" s="12" t="str">
        <f>HYPERLINK("https://doi.org/10.1515/9781501511455")</f>
        <v>https://doi.org/10.1515/9781501511455</v>
      </c>
      <c r="AI66" s="12" t="s">
        <v>47</v>
      </c>
    </row>
    <row r="67" spans="1:35" s="12" customFormat="1">
      <c r="A67" s="12">
        <v>541574</v>
      </c>
      <c r="B67" s="13">
        <v>9783110619386</v>
      </c>
      <c r="C67" s="13"/>
      <c r="D67" s="13">
        <v>9783110617412</v>
      </c>
      <c r="E67" s="12" t="s">
        <v>48</v>
      </c>
      <c r="F67" s="12" t="s">
        <v>403</v>
      </c>
      <c r="I67" s="12" t="s">
        <v>404</v>
      </c>
      <c r="J67" s="12">
        <v>2</v>
      </c>
      <c r="K67" s="12" t="s">
        <v>186</v>
      </c>
      <c r="M67" s="12" t="s">
        <v>53</v>
      </c>
      <c r="N67" s="14">
        <v>44214</v>
      </c>
      <c r="O67" s="12">
        <v>2021</v>
      </c>
      <c r="P67" s="12" t="s">
        <v>40</v>
      </c>
      <c r="Q67" s="12">
        <v>315</v>
      </c>
      <c r="R67" s="12">
        <v>70</v>
      </c>
      <c r="T67" s="12">
        <v>2417</v>
      </c>
      <c r="U67" s="12" t="s">
        <v>41</v>
      </c>
      <c r="V67" s="12" t="s">
        <v>96</v>
      </c>
      <c r="W67" s="12" t="s">
        <v>96</v>
      </c>
      <c r="X67" s="12" t="s">
        <v>405</v>
      </c>
      <c r="Y67" s="12" t="s">
        <v>56</v>
      </c>
      <c r="Z67" s="12" t="s">
        <v>406</v>
      </c>
      <c r="AC67" s="12" t="s">
        <v>407</v>
      </c>
      <c r="AD67" s="12">
        <v>249</v>
      </c>
      <c r="AE67" s="13"/>
      <c r="AF67" s="13">
        <v>94.95</v>
      </c>
      <c r="AG67" s="12" t="str">
        <f>HYPERLINK("https://doi.org/10.1515/9783110619386")</f>
        <v>https://doi.org/10.1515/9783110619386</v>
      </c>
      <c r="AI67" s="12" t="s">
        <v>47</v>
      </c>
    </row>
    <row r="68" spans="1:35" s="12" customFormat="1">
      <c r="A68" s="12">
        <v>522922</v>
      </c>
      <c r="B68" s="13">
        <v>9783110495379</v>
      </c>
      <c r="C68" s="13"/>
      <c r="D68" s="13">
        <v>9783110495157</v>
      </c>
      <c r="E68" s="12" t="s">
        <v>48</v>
      </c>
      <c r="F68" s="12" t="s">
        <v>408</v>
      </c>
      <c r="H68" s="12" t="s">
        <v>409</v>
      </c>
      <c r="J68" s="12">
        <v>1</v>
      </c>
      <c r="K68" s="12" t="s">
        <v>186</v>
      </c>
      <c r="M68" s="12" t="s">
        <v>53</v>
      </c>
      <c r="N68" s="14">
        <v>44172</v>
      </c>
      <c r="O68" s="12">
        <v>2021</v>
      </c>
      <c r="P68" s="12" t="s">
        <v>40</v>
      </c>
      <c r="Q68" s="12">
        <v>336</v>
      </c>
      <c r="R68" s="12">
        <v>257</v>
      </c>
      <c r="T68" s="12">
        <v>2417</v>
      </c>
      <c r="U68" s="12" t="s">
        <v>41</v>
      </c>
      <c r="V68" s="12" t="s">
        <v>96</v>
      </c>
      <c r="W68" s="12" t="s">
        <v>96</v>
      </c>
      <c r="X68" s="12" t="s">
        <v>410</v>
      </c>
      <c r="Y68" s="12" t="s">
        <v>56</v>
      </c>
      <c r="Z68" s="12" t="s">
        <v>411</v>
      </c>
      <c r="AB68" s="12" t="s">
        <v>412</v>
      </c>
      <c r="AC68" s="12" t="s">
        <v>413</v>
      </c>
      <c r="AD68" s="12">
        <v>699</v>
      </c>
      <c r="AE68" s="13"/>
      <c r="AF68" s="13">
        <v>74.95</v>
      </c>
      <c r="AG68" s="12" t="str">
        <f>HYPERLINK("https://doi.org/10.1515/9783110495379")</f>
        <v>https://doi.org/10.1515/9783110495379</v>
      </c>
      <c r="AI68" s="12" t="s">
        <v>47</v>
      </c>
    </row>
    <row r="69" spans="1:35" s="12" customFormat="1">
      <c r="A69" s="12">
        <v>578942</v>
      </c>
      <c r="B69" s="13">
        <v>9783110701883</v>
      </c>
      <c r="C69" s="13">
        <v>9783110701814</v>
      </c>
      <c r="D69" s="13"/>
      <c r="F69" s="12" t="s">
        <v>414</v>
      </c>
      <c r="G69" s="12" t="s">
        <v>415</v>
      </c>
      <c r="I69" s="12" t="s">
        <v>416</v>
      </c>
      <c r="J69" s="12">
        <v>1</v>
      </c>
      <c r="K69" s="12" t="s">
        <v>414</v>
      </c>
      <c r="L69" s="15" t="s">
        <v>417</v>
      </c>
      <c r="M69" s="12" t="s">
        <v>53</v>
      </c>
      <c r="N69" s="14">
        <v>44432</v>
      </c>
      <c r="O69" s="12">
        <v>2021</v>
      </c>
      <c r="P69" s="12" t="s">
        <v>40</v>
      </c>
      <c r="Q69" s="12">
        <v>323</v>
      </c>
      <c r="T69" s="12">
        <v>2417</v>
      </c>
      <c r="U69" s="12" t="s">
        <v>41</v>
      </c>
      <c r="V69" s="12" t="s">
        <v>232</v>
      </c>
      <c r="W69" s="12" t="s">
        <v>232</v>
      </c>
      <c r="X69" s="12" t="s">
        <v>418</v>
      </c>
      <c r="Z69" s="12" t="s">
        <v>419</v>
      </c>
      <c r="AC69" s="12" t="s">
        <v>420</v>
      </c>
      <c r="AD69" s="12">
        <v>139</v>
      </c>
      <c r="AE69" s="13">
        <v>174.95</v>
      </c>
      <c r="AF69" s="13"/>
      <c r="AG69" s="12" t="str">
        <f>HYPERLINK("https://doi.org/10.1515/9783110701883")</f>
        <v>https://doi.org/10.1515/9783110701883</v>
      </c>
      <c r="AI69" s="12" t="s">
        <v>47</v>
      </c>
    </row>
    <row r="70" spans="1:35" s="12" customFormat="1">
      <c r="A70" s="12">
        <v>537050</v>
      </c>
      <c r="B70" s="13">
        <v>9781501508462</v>
      </c>
      <c r="C70" s="13"/>
      <c r="D70" s="13">
        <v>9780939950843</v>
      </c>
      <c r="F70" s="12" t="s">
        <v>421</v>
      </c>
      <c r="I70" s="12" t="s">
        <v>422</v>
      </c>
      <c r="J70" s="12">
        <v>1</v>
      </c>
      <c r="K70" s="12" t="s">
        <v>160</v>
      </c>
      <c r="L70" s="15" t="s">
        <v>423</v>
      </c>
      <c r="M70" s="12" t="s">
        <v>53</v>
      </c>
      <c r="N70" s="14">
        <v>43451</v>
      </c>
      <c r="O70" s="12">
        <v>2009</v>
      </c>
      <c r="P70" s="12" t="s">
        <v>40</v>
      </c>
      <c r="Q70" s="12">
        <v>569</v>
      </c>
      <c r="U70" s="12" t="s">
        <v>41</v>
      </c>
      <c r="V70" s="12" t="s">
        <v>162</v>
      </c>
      <c r="W70" s="12" t="s">
        <v>162</v>
      </c>
      <c r="X70" s="12" t="s">
        <v>215</v>
      </c>
      <c r="Z70" s="12" t="s">
        <v>424</v>
      </c>
      <c r="AC70" s="12" t="s">
        <v>425</v>
      </c>
      <c r="AD70" s="12">
        <v>139</v>
      </c>
      <c r="AE70" s="13"/>
      <c r="AF70" s="13">
        <v>44.95</v>
      </c>
      <c r="AG70" s="12" t="str">
        <f>HYPERLINK("https://doi.org/10.1515/9781501508462")</f>
        <v>https://doi.org/10.1515/9781501508462</v>
      </c>
      <c r="AI70" s="12" t="s">
        <v>47</v>
      </c>
    </row>
    <row r="71" spans="1:35" s="12" customFormat="1">
      <c r="A71" s="12">
        <v>123915</v>
      </c>
      <c r="B71" s="13">
        <v>9783110283433</v>
      </c>
      <c r="C71" s="13">
        <v>9783110283402</v>
      </c>
      <c r="D71" s="13"/>
      <c r="F71" s="12" t="s">
        <v>426</v>
      </c>
      <c r="G71" s="12" t="s">
        <v>427</v>
      </c>
      <c r="H71" s="12" t="s">
        <v>428</v>
      </c>
      <c r="J71" s="12">
        <v>1</v>
      </c>
      <c r="K71" s="12" t="s">
        <v>429</v>
      </c>
      <c r="L71" s="15" t="s">
        <v>140</v>
      </c>
      <c r="M71" s="12" t="s">
        <v>53</v>
      </c>
      <c r="N71" s="14">
        <v>42143</v>
      </c>
      <c r="O71" s="12">
        <v>2015</v>
      </c>
      <c r="P71" s="12" t="s">
        <v>40</v>
      </c>
      <c r="Q71" s="12">
        <v>342</v>
      </c>
      <c r="R71" s="12">
        <v>214</v>
      </c>
      <c r="T71" s="12">
        <v>2417</v>
      </c>
      <c r="U71" s="12" t="s">
        <v>41</v>
      </c>
      <c r="V71" s="12" t="s">
        <v>71</v>
      </c>
      <c r="W71" s="12" t="s">
        <v>71</v>
      </c>
      <c r="X71" s="12" t="s">
        <v>430</v>
      </c>
      <c r="Z71" s="12" t="s">
        <v>431</v>
      </c>
      <c r="AA71" s="12" t="s">
        <v>432</v>
      </c>
      <c r="AC71" s="12" t="s">
        <v>433</v>
      </c>
      <c r="AD71" s="12">
        <v>139</v>
      </c>
      <c r="AE71" s="13">
        <v>144.94999999999999</v>
      </c>
      <c r="AF71" s="13"/>
      <c r="AG71" s="12" t="str">
        <f>HYPERLINK("https://doi.org/10.1515/9783110283433")</f>
        <v>https://doi.org/10.1515/9783110283433</v>
      </c>
      <c r="AI71" s="12" t="s">
        <v>47</v>
      </c>
    </row>
    <row r="72" spans="1:35" s="12" customFormat="1">
      <c r="A72" s="12">
        <v>599333</v>
      </c>
      <c r="B72" s="13">
        <v>9783110743784</v>
      </c>
      <c r="C72" s="13"/>
      <c r="D72" s="13">
        <v>9783110743777</v>
      </c>
      <c r="E72" s="12" t="s">
        <v>48</v>
      </c>
      <c r="F72" s="12" t="s">
        <v>434</v>
      </c>
      <c r="G72" s="12" t="s">
        <v>435</v>
      </c>
      <c r="H72" s="12" t="s">
        <v>436</v>
      </c>
      <c r="J72" s="12">
        <v>1</v>
      </c>
      <c r="K72" s="12" t="s">
        <v>186</v>
      </c>
      <c r="M72" s="12" t="s">
        <v>53</v>
      </c>
      <c r="N72" s="14">
        <v>44670</v>
      </c>
      <c r="O72" s="12">
        <v>2022</v>
      </c>
      <c r="P72" s="12" t="s">
        <v>40</v>
      </c>
      <c r="Q72" s="12">
        <v>258</v>
      </c>
      <c r="R72" s="12">
        <v>15</v>
      </c>
      <c r="T72" s="12">
        <v>2417</v>
      </c>
      <c r="U72" s="12" t="s">
        <v>41</v>
      </c>
      <c r="V72" s="12" t="s">
        <v>437</v>
      </c>
      <c r="W72" s="12" t="s">
        <v>437</v>
      </c>
      <c r="X72" s="12" t="s">
        <v>438</v>
      </c>
      <c r="Y72" s="12" t="s">
        <v>56</v>
      </c>
      <c r="Z72" s="12" t="s">
        <v>439</v>
      </c>
      <c r="AC72" s="12" t="s">
        <v>440</v>
      </c>
      <c r="AD72" s="12">
        <v>249</v>
      </c>
      <c r="AE72" s="13"/>
      <c r="AF72" s="13">
        <v>79.95</v>
      </c>
      <c r="AG72" s="12" t="str">
        <f>HYPERLINK("https://doi.org/10.1515/9783110743784")</f>
        <v>https://doi.org/10.1515/9783110743784</v>
      </c>
      <c r="AI72" s="12" t="s">
        <v>47</v>
      </c>
    </row>
    <row r="73" spans="1:35" s="12" customFormat="1">
      <c r="A73" s="12">
        <v>547449</v>
      </c>
      <c r="B73" s="13">
        <v>9783110636727</v>
      </c>
      <c r="C73" s="13"/>
      <c r="D73" s="13">
        <v>9783110635805</v>
      </c>
      <c r="E73" s="12" t="s">
        <v>48</v>
      </c>
      <c r="F73" s="12" t="s">
        <v>441</v>
      </c>
      <c r="G73" s="12" t="s">
        <v>442</v>
      </c>
      <c r="H73" s="12" t="s">
        <v>443</v>
      </c>
      <c r="J73" s="12">
        <v>2</v>
      </c>
      <c r="K73" s="12" t="s">
        <v>186</v>
      </c>
      <c r="M73" s="12" t="s">
        <v>53</v>
      </c>
      <c r="N73" s="14">
        <v>43668</v>
      </c>
      <c r="O73" s="12">
        <v>2019</v>
      </c>
      <c r="P73" s="12" t="s">
        <v>40</v>
      </c>
      <c r="Q73" s="12">
        <v>314</v>
      </c>
      <c r="R73" s="12">
        <v>150</v>
      </c>
      <c r="T73" s="12">
        <v>2417</v>
      </c>
      <c r="U73" s="12" t="s">
        <v>41</v>
      </c>
      <c r="V73" s="12" t="s">
        <v>41</v>
      </c>
      <c r="W73" s="12" t="s">
        <v>41</v>
      </c>
      <c r="X73" s="12" t="s">
        <v>353</v>
      </c>
      <c r="Y73" s="12" t="s">
        <v>56</v>
      </c>
      <c r="Z73" s="12" t="s">
        <v>444</v>
      </c>
      <c r="AC73" s="12" t="s">
        <v>445</v>
      </c>
      <c r="AD73" s="12">
        <v>249</v>
      </c>
      <c r="AE73" s="13"/>
      <c r="AF73" s="13">
        <v>74.95</v>
      </c>
      <c r="AG73" s="12" t="str">
        <f>HYPERLINK("https://doi.org/10.1515/9783110636727")</f>
        <v>https://doi.org/10.1515/9783110636727</v>
      </c>
      <c r="AI73" s="12" t="s">
        <v>47</v>
      </c>
    </row>
    <row r="74" spans="1:35" s="12" customFormat="1">
      <c r="A74" s="12">
        <v>523171</v>
      </c>
      <c r="B74" s="13">
        <v>9783110496789</v>
      </c>
      <c r="C74" s="13">
        <v>9783110495843</v>
      </c>
      <c r="D74" s="13"/>
      <c r="F74" s="12" t="s">
        <v>446</v>
      </c>
      <c r="I74" s="12" t="s">
        <v>447</v>
      </c>
      <c r="J74" s="12">
        <v>1</v>
      </c>
      <c r="M74" s="12" t="s">
        <v>53</v>
      </c>
      <c r="N74" s="14">
        <v>43451</v>
      </c>
      <c r="O74" s="12">
        <v>2019</v>
      </c>
      <c r="P74" s="12" t="s">
        <v>40</v>
      </c>
      <c r="Q74" s="12">
        <v>282</v>
      </c>
      <c r="R74" s="12">
        <v>82</v>
      </c>
      <c r="T74" s="12">
        <v>2417</v>
      </c>
      <c r="U74" s="12" t="s">
        <v>41</v>
      </c>
      <c r="V74" s="12" t="s">
        <v>64</v>
      </c>
      <c r="W74" s="12" t="s">
        <v>64</v>
      </c>
      <c r="X74" s="12" t="s">
        <v>448</v>
      </c>
      <c r="Z74" s="12" t="s">
        <v>449</v>
      </c>
      <c r="AC74" s="12" t="s">
        <v>450</v>
      </c>
      <c r="AD74" s="12">
        <v>139</v>
      </c>
      <c r="AE74" s="13">
        <v>169.95</v>
      </c>
      <c r="AF74" s="13"/>
      <c r="AG74" s="12" t="str">
        <f>HYPERLINK("https://doi.org/10.1515/9783110496789")</f>
        <v>https://doi.org/10.1515/9783110496789</v>
      </c>
      <c r="AI74" s="12" t="s">
        <v>47</v>
      </c>
    </row>
    <row r="75" spans="1:35" s="12" customFormat="1">
      <c r="A75" s="12">
        <v>522819</v>
      </c>
      <c r="B75" s="13">
        <v>9783110493986</v>
      </c>
      <c r="C75" s="13">
        <v>9783110491371</v>
      </c>
      <c r="D75" s="13"/>
      <c r="F75" s="12" t="s">
        <v>451</v>
      </c>
      <c r="G75" s="12" t="s">
        <v>452</v>
      </c>
      <c r="I75" s="12" t="s">
        <v>453</v>
      </c>
      <c r="J75" s="12">
        <v>1</v>
      </c>
      <c r="M75" s="12" t="s">
        <v>53</v>
      </c>
      <c r="N75" s="14">
        <v>43451</v>
      </c>
      <c r="O75" s="12">
        <v>2019</v>
      </c>
      <c r="P75" s="12" t="s">
        <v>40</v>
      </c>
      <c r="Q75" s="12">
        <v>416</v>
      </c>
      <c r="R75" s="12">
        <v>50</v>
      </c>
      <c r="T75" s="12">
        <v>2417</v>
      </c>
      <c r="U75" s="12" t="s">
        <v>41</v>
      </c>
      <c r="V75" s="12" t="s">
        <v>89</v>
      </c>
      <c r="W75" s="12" t="s">
        <v>89</v>
      </c>
      <c r="X75" s="12" t="s">
        <v>454</v>
      </c>
      <c r="Z75" s="12" t="s">
        <v>455</v>
      </c>
      <c r="AA75" s="12" t="s">
        <v>456</v>
      </c>
      <c r="AC75" s="12" t="s">
        <v>457</v>
      </c>
      <c r="AD75" s="12">
        <v>139</v>
      </c>
      <c r="AE75" s="13">
        <v>179.95</v>
      </c>
      <c r="AF75" s="13"/>
      <c r="AG75" s="12" t="str">
        <f>HYPERLINK("https://doi.org/10.1515/9783110493986")</f>
        <v>https://doi.org/10.1515/9783110493986</v>
      </c>
      <c r="AI75" s="12" t="s">
        <v>47</v>
      </c>
    </row>
    <row r="76" spans="1:35" s="12" customFormat="1">
      <c r="A76" s="12">
        <v>547568</v>
      </c>
      <c r="B76" s="13">
        <v>9783110641066</v>
      </c>
      <c r="C76" s="13">
        <v>9783110637793</v>
      </c>
      <c r="D76" s="13"/>
      <c r="F76" s="12" t="s">
        <v>458</v>
      </c>
      <c r="G76" s="12" t="s">
        <v>459</v>
      </c>
      <c r="H76" s="12" t="s">
        <v>460</v>
      </c>
      <c r="J76" s="12">
        <v>1</v>
      </c>
      <c r="M76" s="12" t="s">
        <v>53</v>
      </c>
      <c r="N76" s="14">
        <v>44214</v>
      </c>
      <c r="O76" s="12">
        <v>2021</v>
      </c>
      <c r="P76" s="12" t="s">
        <v>40</v>
      </c>
      <c r="Q76" s="12">
        <v>213</v>
      </c>
      <c r="R76" s="12">
        <v>78</v>
      </c>
      <c r="T76" s="12">
        <v>2417</v>
      </c>
      <c r="U76" s="12" t="s">
        <v>41</v>
      </c>
      <c r="V76" s="12" t="s">
        <v>123</v>
      </c>
      <c r="W76" s="12" t="s">
        <v>123</v>
      </c>
      <c r="X76" s="12" t="s">
        <v>461</v>
      </c>
      <c r="Z76" s="12" t="s">
        <v>462</v>
      </c>
      <c r="AC76" s="12" t="s">
        <v>463</v>
      </c>
      <c r="AD76" s="12">
        <v>139</v>
      </c>
      <c r="AE76" s="13">
        <v>149.94999999999999</v>
      </c>
      <c r="AF76" s="13"/>
      <c r="AG76" s="12" t="str">
        <f>HYPERLINK("https://doi.org/10.1515/9783110641066")</f>
        <v>https://doi.org/10.1515/9783110641066</v>
      </c>
      <c r="AI76" s="12" t="s">
        <v>47</v>
      </c>
    </row>
    <row r="77" spans="1:35" s="12" customFormat="1">
      <c r="A77" s="12">
        <v>301000</v>
      </c>
      <c r="B77" s="13">
        <v>9783110308280</v>
      </c>
      <c r="C77" s="13">
        <v>9783110308235</v>
      </c>
      <c r="D77" s="13"/>
      <c r="F77" s="12" t="s">
        <v>464</v>
      </c>
      <c r="G77" s="12" t="s">
        <v>465</v>
      </c>
      <c r="H77" s="12" t="s">
        <v>466</v>
      </c>
      <c r="J77" s="12">
        <v>2</v>
      </c>
      <c r="M77" s="12" t="s">
        <v>53</v>
      </c>
      <c r="N77" s="14">
        <v>41730</v>
      </c>
      <c r="O77" s="12">
        <v>2014</v>
      </c>
      <c r="P77" s="12" t="s">
        <v>40</v>
      </c>
      <c r="Q77" s="12">
        <v>334</v>
      </c>
      <c r="R77" s="12">
        <v>140</v>
      </c>
      <c r="S77" s="12">
        <v>10</v>
      </c>
      <c r="T77" s="12">
        <v>2417</v>
      </c>
      <c r="U77" s="12" t="s">
        <v>41</v>
      </c>
      <c r="V77" s="12" t="s">
        <v>64</v>
      </c>
      <c r="W77" s="12" t="s">
        <v>64</v>
      </c>
      <c r="X77" s="12" t="s">
        <v>467</v>
      </c>
      <c r="Z77" s="12" t="s">
        <v>468</v>
      </c>
      <c r="AB77" s="12" t="s">
        <v>469</v>
      </c>
      <c r="AC77" s="12" t="s">
        <v>470</v>
      </c>
      <c r="AD77" s="12">
        <v>139</v>
      </c>
      <c r="AE77" s="13">
        <v>144.94999999999999</v>
      </c>
      <c r="AF77" s="13"/>
      <c r="AG77" s="12" t="str">
        <f>HYPERLINK("https://doi.org/10.1515/9783110308280")</f>
        <v>https://doi.org/10.1515/9783110308280</v>
      </c>
      <c r="AI77" s="12" t="s">
        <v>47</v>
      </c>
    </row>
    <row r="78" spans="1:35" s="12" customFormat="1">
      <c r="A78" s="12">
        <v>510180</v>
      </c>
      <c r="B78" s="13">
        <v>9783110417104</v>
      </c>
      <c r="C78" s="13">
        <v>9783110417043</v>
      </c>
      <c r="D78" s="13"/>
      <c r="F78" s="12" t="s">
        <v>471</v>
      </c>
      <c r="I78" s="12" t="s">
        <v>472</v>
      </c>
      <c r="J78" s="12">
        <v>1</v>
      </c>
      <c r="M78" s="12" t="s">
        <v>473</v>
      </c>
      <c r="N78" s="14">
        <v>42321</v>
      </c>
      <c r="O78" s="12">
        <v>2016</v>
      </c>
      <c r="P78" s="12" t="s">
        <v>40</v>
      </c>
      <c r="Q78" s="12">
        <v>201</v>
      </c>
      <c r="R78" s="12">
        <v>27</v>
      </c>
      <c r="T78" s="12">
        <v>2417</v>
      </c>
      <c r="U78" s="12" t="s">
        <v>41</v>
      </c>
      <c r="V78" s="12" t="s">
        <v>162</v>
      </c>
      <c r="W78" s="12" t="s">
        <v>162</v>
      </c>
      <c r="X78" s="12" t="s">
        <v>474</v>
      </c>
      <c r="Z78" s="12" t="s">
        <v>475</v>
      </c>
      <c r="AC78" s="12" t="s">
        <v>476</v>
      </c>
      <c r="AD78" s="12">
        <v>139</v>
      </c>
      <c r="AE78" s="13">
        <v>119.95</v>
      </c>
      <c r="AF78" s="13"/>
      <c r="AG78" s="12" t="str">
        <f>HYPERLINK("https://doi.org/10.1515/9783110417104")</f>
        <v>https://doi.org/10.1515/9783110417104</v>
      </c>
      <c r="AI78" s="12" t="s">
        <v>47</v>
      </c>
    </row>
    <row r="79" spans="1:35" s="12" customFormat="1">
      <c r="A79" s="12">
        <v>569940</v>
      </c>
      <c r="B79" s="13">
        <v>9783110676945</v>
      </c>
      <c r="C79" s="13"/>
      <c r="D79" s="13">
        <v>9783110676921</v>
      </c>
      <c r="E79" s="12" t="s">
        <v>48</v>
      </c>
      <c r="F79" s="12" t="s">
        <v>477</v>
      </c>
      <c r="G79" s="12" t="s">
        <v>478</v>
      </c>
      <c r="H79" s="12" t="s">
        <v>479</v>
      </c>
      <c r="J79" s="12">
        <v>1</v>
      </c>
      <c r="K79" s="12" t="s">
        <v>186</v>
      </c>
      <c r="M79" s="12" t="s">
        <v>53</v>
      </c>
      <c r="N79" s="14">
        <v>44235</v>
      </c>
      <c r="O79" s="12">
        <v>2021</v>
      </c>
      <c r="P79" s="12" t="s">
        <v>40</v>
      </c>
      <c r="Q79" s="12">
        <v>808</v>
      </c>
      <c r="R79" s="12">
        <v>39</v>
      </c>
      <c r="T79" s="12">
        <v>2417</v>
      </c>
      <c r="U79" s="12" t="s">
        <v>41</v>
      </c>
      <c r="V79" s="12" t="s">
        <v>251</v>
      </c>
      <c r="W79" s="12" t="s">
        <v>251</v>
      </c>
      <c r="X79" s="12" t="s">
        <v>480</v>
      </c>
      <c r="Y79" s="12" t="s">
        <v>56</v>
      </c>
      <c r="Z79" s="12" t="s">
        <v>481</v>
      </c>
      <c r="AC79" s="12" t="s">
        <v>482</v>
      </c>
      <c r="AD79" s="12">
        <v>249</v>
      </c>
      <c r="AE79" s="13"/>
      <c r="AF79" s="13">
        <v>94.95</v>
      </c>
      <c r="AG79" s="12" t="str">
        <f>HYPERLINK("https://doi.org/10.1515/9783110676945")</f>
        <v>https://doi.org/10.1515/9783110676945</v>
      </c>
      <c r="AI79" s="12" t="s">
        <v>47</v>
      </c>
    </row>
    <row r="80" spans="1:35" s="12" customFormat="1">
      <c r="A80" s="12">
        <v>542507</v>
      </c>
      <c r="B80" s="13">
        <v>9783110626810</v>
      </c>
      <c r="C80" s="13">
        <v>9783110624885</v>
      </c>
      <c r="D80" s="13"/>
      <c r="F80" s="12" t="s">
        <v>483</v>
      </c>
      <c r="H80" s="12" t="s">
        <v>484</v>
      </c>
      <c r="J80" s="12">
        <v>2</v>
      </c>
      <c r="K80" s="12" t="s">
        <v>485</v>
      </c>
      <c r="L80" s="15" t="s">
        <v>140</v>
      </c>
      <c r="M80" s="12" t="s">
        <v>53</v>
      </c>
      <c r="N80" s="14">
        <v>44214</v>
      </c>
      <c r="O80" s="12">
        <v>2021</v>
      </c>
      <c r="P80" s="12" t="s">
        <v>40</v>
      </c>
      <c r="Q80" s="12">
        <v>656</v>
      </c>
      <c r="R80" s="12">
        <v>150</v>
      </c>
      <c r="T80" s="12">
        <v>2417</v>
      </c>
      <c r="U80" s="12" t="s">
        <v>41</v>
      </c>
      <c r="V80" s="12" t="s">
        <v>96</v>
      </c>
      <c r="W80" s="12" t="s">
        <v>96</v>
      </c>
      <c r="X80" s="12" t="s">
        <v>486</v>
      </c>
      <c r="Z80" s="12" t="s">
        <v>487</v>
      </c>
      <c r="AC80" s="12" t="s">
        <v>488</v>
      </c>
      <c r="AD80" s="12">
        <v>249</v>
      </c>
      <c r="AE80" s="13">
        <v>230</v>
      </c>
      <c r="AF80" s="13"/>
      <c r="AG80" s="12" t="str">
        <f>HYPERLINK("https://doi.org/10.1515/9783110626810")</f>
        <v>https://doi.org/10.1515/9783110626810</v>
      </c>
      <c r="AI80" s="12" t="s">
        <v>47</v>
      </c>
    </row>
    <row r="81" spans="1:35" s="12" customFormat="1">
      <c r="A81" s="12">
        <v>526575</v>
      </c>
      <c r="B81" s="13">
        <v>9783110545630</v>
      </c>
      <c r="C81" s="13"/>
      <c r="D81" s="13">
        <v>9780939950980</v>
      </c>
      <c r="F81" s="12" t="s">
        <v>489</v>
      </c>
      <c r="I81" s="12" t="s">
        <v>490</v>
      </c>
      <c r="J81" s="12">
        <v>1</v>
      </c>
      <c r="K81" s="12" t="s">
        <v>160</v>
      </c>
      <c r="L81" s="15" t="s">
        <v>491</v>
      </c>
      <c r="M81" s="12" t="s">
        <v>53</v>
      </c>
      <c r="N81" s="14">
        <v>42800</v>
      </c>
      <c r="O81" s="12">
        <v>2017</v>
      </c>
      <c r="P81" s="12" t="s">
        <v>40</v>
      </c>
      <c r="Q81" s="12">
        <v>885</v>
      </c>
      <c r="T81" s="12">
        <v>2320</v>
      </c>
      <c r="U81" s="12" t="s">
        <v>41</v>
      </c>
      <c r="V81" s="12" t="s">
        <v>162</v>
      </c>
      <c r="W81" s="12" t="s">
        <v>162</v>
      </c>
      <c r="X81" s="12" t="s">
        <v>492</v>
      </c>
      <c r="Z81" s="12" t="s">
        <v>493</v>
      </c>
      <c r="AC81" s="12" t="s">
        <v>494</v>
      </c>
      <c r="AD81" s="12">
        <v>139</v>
      </c>
      <c r="AE81" s="13"/>
      <c r="AF81" s="13">
        <v>44.95</v>
      </c>
      <c r="AG81" s="12" t="str">
        <f>HYPERLINK("https://doi.org/10.1515/9783110545630")</f>
        <v>https://doi.org/10.1515/9783110545630</v>
      </c>
      <c r="AI81" s="12" t="s">
        <v>47</v>
      </c>
    </row>
    <row r="82" spans="1:35" s="12" customFormat="1">
      <c r="A82" s="12">
        <v>547659</v>
      </c>
      <c r="B82" s="13">
        <v>9783110643671</v>
      </c>
      <c r="C82" s="13">
        <v>9783110639933</v>
      </c>
      <c r="D82" s="13"/>
      <c r="F82" s="12" t="s">
        <v>495</v>
      </c>
      <c r="H82" s="12" t="s">
        <v>496</v>
      </c>
      <c r="J82" s="12">
        <v>1</v>
      </c>
      <c r="M82" s="12" t="s">
        <v>53</v>
      </c>
      <c r="N82" s="14">
        <v>44627</v>
      </c>
      <c r="O82" s="12">
        <v>2022</v>
      </c>
      <c r="P82" s="12" t="s">
        <v>40</v>
      </c>
      <c r="Q82" s="12">
        <v>424</v>
      </c>
      <c r="T82" s="12">
        <v>2417</v>
      </c>
      <c r="U82" s="12" t="s">
        <v>41</v>
      </c>
      <c r="V82" s="12" t="s">
        <v>123</v>
      </c>
      <c r="W82" s="12" t="s">
        <v>123</v>
      </c>
      <c r="X82" s="12" t="s">
        <v>497</v>
      </c>
      <c r="Z82" s="12" t="s">
        <v>498</v>
      </c>
      <c r="AC82" s="12" t="s">
        <v>499</v>
      </c>
      <c r="AD82" s="12">
        <v>139</v>
      </c>
      <c r="AE82" s="13">
        <v>178.95</v>
      </c>
      <c r="AF82" s="13"/>
      <c r="AG82" s="12" t="str">
        <f>HYPERLINK("https://doi.org/10.1515/9783110643671")</f>
        <v>https://doi.org/10.1515/9783110643671</v>
      </c>
      <c r="AI82" s="12" t="s">
        <v>47</v>
      </c>
    </row>
    <row r="83" spans="1:35" s="12" customFormat="1">
      <c r="A83" s="12">
        <v>554135</v>
      </c>
      <c r="B83" s="13">
        <v>9783110655049</v>
      </c>
      <c r="C83" s="13">
        <v>9783110651935</v>
      </c>
      <c r="D83" s="13"/>
      <c r="F83" s="12" t="s">
        <v>500</v>
      </c>
      <c r="I83" s="12" t="s">
        <v>501</v>
      </c>
      <c r="J83" s="12">
        <v>1</v>
      </c>
      <c r="K83" s="12" t="s">
        <v>502</v>
      </c>
      <c r="L83" s="15" t="s">
        <v>314</v>
      </c>
      <c r="M83" s="12" t="s">
        <v>53</v>
      </c>
      <c r="N83" s="14">
        <v>43885</v>
      </c>
      <c r="O83" s="12">
        <v>2020</v>
      </c>
      <c r="P83" s="12" t="s">
        <v>40</v>
      </c>
      <c r="Q83" s="12">
        <v>188</v>
      </c>
      <c r="R83" s="12">
        <v>23</v>
      </c>
      <c r="T83" s="12">
        <v>2417</v>
      </c>
      <c r="U83" s="12" t="s">
        <v>41</v>
      </c>
      <c r="V83" s="12" t="s">
        <v>109</v>
      </c>
      <c r="W83" s="12" t="s">
        <v>109</v>
      </c>
      <c r="X83" s="12" t="s">
        <v>503</v>
      </c>
      <c r="Z83" s="12" t="s">
        <v>504</v>
      </c>
      <c r="AC83" s="12" t="s">
        <v>505</v>
      </c>
      <c r="AD83" s="12">
        <v>139</v>
      </c>
      <c r="AE83" s="13">
        <v>164.95</v>
      </c>
      <c r="AF83" s="13"/>
      <c r="AG83" s="12" t="str">
        <f>HYPERLINK("https://doi.org/10.1515/9783110655049")</f>
        <v>https://doi.org/10.1515/9783110655049</v>
      </c>
      <c r="AI83" s="12" t="s">
        <v>47</v>
      </c>
    </row>
    <row r="84" spans="1:35" s="12" customFormat="1">
      <c r="A84" s="12">
        <v>537122</v>
      </c>
      <c r="B84" s="13">
        <v>9781501508974</v>
      </c>
      <c r="C84" s="13"/>
      <c r="D84" s="13">
        <v>9780939950225</v>
      </c>
      <c r="F84" s="12" t="s">
        <v>506</v>
      </c>
      <c r="I84" s="12" t="s">
        <v>507</v>
      </c>
      <c r="J84" s="12">
        <v>1</v>
      </c>
      <c r="K84" s="12" t="s">
        <v>160</v>
      </c>
      <c r="L84" s="15" t="s">
        <v>508</v>
      </c>
      <c r="M84" s="12" t="s">
        <v>53</v>
      </c>
      <c r="N84" s="14">
        <v>43451</v>
      </c>
      <c r="O84" s="12">
        <v>1988</v>
      </c>
      <c r="P84" s="12" t="s">
        <v>40</v>
      </c>
      <c r="Q84" s="12">
        <v>698</v>
      </c>
      <c r="U84" s="12" t="s">
        <v>41</v>
      </c>
      <c r="V84" s="12" t="s">
        <v>162</v>
      </c>
      <c r="W84" s="12" t="s">
        <v>162</v>
      </c>
      <c r="X84" s="12" t="s">
        <v>215</v>
      </c>
      <c r="Z84" s="12" t="s">
        <v>509</v>
      </c>
      <c r="AC84" s="12" t="s">
        <v>510</v>
      </c>
      <c r="AD84" s="12">
        <v>139</v>
      </c>
      <c r="AE84" s="13"/>
      <c r="AF84" s="13">
        <v>44.95</v>
      </c>
      <c r="AG84" s="12" t="str">
        <f>HYPERLINK("https://doi.org/10.1515/9781501508974")</f>
        <v>https://doi.org/10.1515/9781501508974</v>
      </c>
      <c r="AI84" s="12" t="s">
        <v>47</v>
      </c>
    </row>
    <row r="85" spans="1:35" s="12" customFormat="1">
      <c r="A85" s="12">
        <v>597383</v>
      </c>
      <c r="B85" s="13">
        <v>9783110738087</v>
      </c>
      <c r="C85" s="13"/>
      <c r="D85" s="13">
        <v>9783110738049</v>
      </c>
      <c r="E85" s="12" t="s">
        <v>48</v>
      </c>
      <c r="F85" s="12" t="s">
        <v>511</v>
      </c>
      <c r="G85" s="12" t="s">
        <v>512</v>
      </c>
      <c r="I85" s="12" t="s">
        <v>513</v>
      </c>
      <c r="J85" s="12">
        <v>1</v>
      </c>
      <c r="K85" s="12" t="s">
        <v>186</v>
      </c>
      <c r="M85" s="12" t="s">
        <v>53</v>
      </c>
      <c r="N85" s="14">
        <v>44613</v>
      </c>
      <c r="O85" s="12">
        <v>2022</v>
      </c>
      <c r="P85" s="12" t="s">
        <v>40</v>
      </c>
      <c r="Q85" s="12">
        <v>205</v>
      </c>
      <c r="R85" s="12">
        <v>1</v>
      </c>
      <c r="T85" s="12">
        <v>2417</v>
      </c>
      <c r="U85" s="12" t="s">
        <v>41</v>
      </c>
      <c r="V85" s="12" t="s">
        <v>54</v>
      </c>
      <c r="W85" s="12" t="s">
        <v>54</v>
      </c>
      <c r="X85" s="12" t="s">
        <v>514</v>
      </c>
      <c r="Y85" s="12" t="s">
        <v>56</v>
      </c>
      <c r="Z85" s="12" t="s">
        <v>515</v>
      </c>
      <c r="AC85" s="12" t="s">
        <v>516</v>
      </c>
      <c r="AD85" s="12">
        <v>249</v>
      </c>
      <c r="AE85" s="13"/>
      <c r="AF85" s="13">
        <v>92.95</v>
      </c>
      <c r="AG85" s="12" t="str">
        <f>HYPERLINK("https://doi.org/10.1515/9783110738087")</f>
        <v>https://doi.org/10.1515/9783110738087</v>
      </c>
      <c r="AI85" s="12" t="s">
        <v>47</v>
      </c>
    </row>
    <row r="86" spans="1:35" s="12" customFormat="1">
      <c r="A86" s="12">
        <v>506312</v>
      </c>
      <c r="B86" s="13">
        <v>9781501502071</v>
      </c>
      <c r="C86" s="13"/>
      <c r="D86" s="13">
        <v>9780939950966</v>
      </c>
      <c r="F86" s="12" t="s">
        <v>517</v>
      </c>
      <c r="I86" s="12" t="s">
        <v>518</v>
      </c>
      <c r="J86" s="12">
        <v>1</v>
      </c>
      <c r="K86" s="12" t="s">
        <v>160</v>
      </c>
      <c r="L86" s="15" t="s">
        <v>519</v>
      </c>
      <c r="M86" s="12" t="s">
        <v>53</v>
      </c>
      <c r="N86" s="14">
        <v>42272</v>
      </c>
      <c r="O86" s="12">
        <v>2015</v>
      </c>
      <c r="P86" s="12" t="s">
        <v>40</v>
      </c>
      <c r="Q86" s="12">
        <v>481</v>
      </c>
      <c r="R86" s="12">
        <v>89</v>
      </c>
      <c r="T86" s="12">
        <v>1524</v>
      </c>
      <c r="U86" s="12" t="s">
        <v>41</v>
      </c>
      <c r="V86" s="12" t="s">
        <v>162</v>
      </c>
      <c r="W86" s="12" t="s">
        <v>162</v>
      </c>
      <c r="X86" s="12" t="s">
        <v>520</v>
      </c>
      <c r="Z86" s="12" t="s">
        <v>521</v>
      </c>
      <c r="AC86" s="12" t="s">
        <v>522</v>
      </c>
      <c r="AE86" s="13"/>
      <c r="AF86" s="13">
        <v>56.95</v>
      </c>
      <c r="AG86" s="12" t="str">
        <f>HYPERLINK("https://doi.org/10.1515/9781501502071")</f>
        <v>https://doi.org/10.1515/9781501502071</v>
      </c>
      <c r="AH86" s="12" t="s">
        <v>67</v>
      </c>
      <c r="AI86" s="12" t="s">
        <v>47</v>
      </c>
    </row>
    <row r="87" spans="1:35" s="12" customFormat="1">
      <c r="A87" s="12">
        <v>537284</v>
      </c>
      <c r="B87" s="13">
        <v>9781501509797</v>
      </c>
      <c r="C87" s="13"/>
      <c r="D87" s="13">
        <v>9780939950423</v>
      </c>
      <c r="F87" s="12" t="s">
        <v>523</v>
      </c>
      <c r="I87" s="12" t="s">
        <v>524</v>
      </c>
      <c r="J87" s="12">
        <v>1</v>
      </c>
      <c r="K87" s="12" t="s">
        <v>160</v>
      </c>
      <c r="L87" s="15" t="s">
        <v>525</v>
      </c>
      <c r="M87" s="12" t="s">
        <v>53</v>
      </c>
      <c r="N87" s="14">
        <v>43451</v>
      </c>
      <c r="O87" s="12">
        <v>1996</v>
      </c>
      <c r="P87" s="12" t="s">
        <v>40</v>
      </c>
      <c r="Q87" s="12">
        <v>438</v>
      </c>
      <c r="U87" s="12" t="s">
        <v>41</v>
      </c>
      <c r="V87" s="12" t="s">
        <v>162</v>
      </c>
      <c r="W87" s="12" t="s">
        <v>162</v>
      </c>
      <c r="X87" s="12" t="s">
        <v>163</v>
      </c>
      <c r="Z87" s="12" t="s">
        <v>526</v>
      </c>
      <c r="AC87" s="12" t="s">
        <v>527</v>
      </c>
      <c r="AD87" s="12">
        <v>139</v>
      </c>
      <c r="AE87" s="13"/>
      <c r="AF87" s="13">
        <v>44.95</v>
      </c>
      <c r="AG87" s="12" t="str">
        <f>HYPERLINK("https://doi.org/10.1515/9781501509797")</f>
        <v>https://doi.org/10.1515/9781501509797</v>
      </c>
      <c r="AI87" s="12" t="s">
        <v>47</v>
      </c>
    </row>
    <row r="88" spans="1:35" s="12" customFormat="1">
      <c r="A88" s="12">
        <v>567021</v>
      </c>
      <c r="B88" s="13">
        <v>9783110669282</v>
      </c>
      <c r="C88" s="13"/>
      <c r="D88" s="13">
        <v>9783110669237</v>
      </c>
      <c r="E88" s="12" t="s">
        <v>48</v>
      </c>
      <c r="F88" s="12" t="s">
        <v>528</v>
      </c>
      <c r="I88" s="12" t="s">
        <v>529</v>
      </c>
      <c r="J88" s="12">
        <v>1</v>
      </c>
      <c r="K88" s="12" t="s">
        <v>186</v>
      </c>
      <c r="M88" s="12" t="s">
        <v>53</v>
      </c>
      <c r="N88" s="14">
        <v>44432</v>
      </c>
      <c r="O88" s="12">
        <v>2021</v>
      </c>
      <c r="P88" s="12" t="s">
        <v>40</v>
      </c>
      <c r="Q88" s="12">
        <v>382</v>
      </c>
      <c r="T88" s="12">
        <v>2417</v>
      </c>
      <c r="U88" s="12" t="s">
        <v>41</v>
      </c>
      <c r="V88" s="12" t="s">
        <v>232</v>
      </c>
      <c r="W88" s="12" t="s">
        <v>232</v>
      </c>
      <c r="X88" s="12" t="s">
        <v>418</v>
      </c>
      <c r="Y88" s="12" t="s">
        <v>56</v>
      </c>
      <c r="Z88" s="12" t="s">
        <v>530</v>
      </c>
      <c r="AC88" s="12" t="s">
        <v>531</v>
      </c>
      <c r="AD88" s="12">
        <v>249</v>
      </c>
      <c r="AE88" s="13"/>
      <c r="AF88" s="13">
        <v>79.95</v>
      </c>
      <c r="AG88" s="12" t="str">
        <f>HYPERLINK("https://doi.org/10.1515/9783110669282")</f>
        <v>https://doi.org/10.1515/9783110669282</v>
      </c>
      <c r="AI88" s="12" t="s">
        <v>47</v>
      </c>
    </row>
    <row r="89" spans="1:35" s="12" customFormat="1">
      <c r="A89" s="12">
        <v>568766</v>
      </c>
      <c r="B89" s="13">
        <v>9783110672565</v>
      </c>
      <c r="C89" s="13">
        <v>9783110672428</v>
      </c>
      <c r="D89" s="13"/>
      <c r="F89" s="12" t="s">
        <v>532</v>
      </c>
      <c r="H89" s="12" t="s">
        <v>484</v>
      </c>
      <c r="J89" s="12">
        <v>2</v>
      </c>
      <c r="K89" s="12" t="s">
        <v>485</v>
      </c>
      <c r="L89" s="15" t="s">
        <v>156</v>
      </c>
      <c r="M89" s="12" t="s">
        <v>53</v>
      </c>
      <c r="N89" s="14">
        <v>44214</v>
      </c>
      <c r="O89" s="12">
        <v>2021</v>
      </c>
      <c r="P89" s="12" t="s">
        <v>40</v>
      </c>
      <c r="Q89" s="12">
        <v>621</v>
      </c>
      <c r="R89" s="12">
        <v>150</v>
      </c>
      <c r="T89" s="12">
        <v>2417</v>
      </c>
      <c r="U89" s="12" t="s">
        <v>41</v>
      </c>
      <c r="V89" s="12" t="s">
        <v>96</v>
      </c>
      <c r="W89" s="12" t="s">
        <v>96</v>
      </c>
      <c r="X89" s="12" t="s">
        <v>486</v>
      </c>
      <c r="Z89" s="12" t="s">
        <v>487</v>
      </c>
      <c r="AC89" s="12" t="s">
        <v>488</v>
      </c>
      <c r="AD89" s="12">
        <v>249</v>
      </c>
      <c r="AE89" s="13">
        <v>230</v>
      </c>
      <c r="AF89" s="13"/>
      <c r="AG89" s="12" t="str">
        <f>HYPERLINK("https://doi.org/10.1515/9783110672565")</f>
        <v>https://doi.org/10.1515/9783110672565</v>
      </c>
      <c r="AI89" s="12" t="s">
        <v>47</v>
      </c>
    </row>
    <row r="90" spans="1:35" s="12" customFormat="1">
      <c r="A90" s="12">
        <v>594837</v>
      </c>
      <c r="B90" s="13">
        <v>9783110726701</v>
      </c>
      <c r="C90" s="13"/>
      <c r="D90" s="13">
        <v>9783110726695</v>
      </c>
      <c r="E90" s="12" t="s">
        <v>48</v>
      </c>
      <c r="F90" s="12" t="s">
        <v>533</v>
      </c>
      <c r="H90" s="12" t="s">
        <v>326</v>
      </c>
      <c r="J90" s="12">
        <v>2</v>
      </c>
      <c r="K90" s="12" t="s">
        <v>52</v>
      </c>
      <c r="M90" s="12" t="s">
        <v>53</v>
      </c>
      <c r="N90" s="14">
        <v>44480</v>
      </c>
      <c r="O90" s="12">
        <v>2021</v>
      </c>
      <c r="P90" s="12" t="s">
        <v>40</v>
      </c>
      <c r="Q90" s="12">
        <v>484</v>
      </c>
      <c r="R90" s="12">
        <v>122</v>
      </c>
      <c r="T90" s="12">
        <v>2417</v>
      </c>
      <c r="U90" s="12" t="s">
        <v>41</v>
      </c>
      <c r="V90" s="12" t="s">
        <v>135</v>
      </c>
      <c r="W90" s="12" t="s">
        <v>135</v>
      </c>
      <c r="X90" s="12" t="s">
        <v>534</v>
      </c>
      <c r="Y90" s="12" t="s">
        <v>56</v>
      </c>
      <c r="Z90" s="12" t="s">
        <v>535</v>
      </c>
      <c r="AC90" s="12" t="s">
        <v>329</v>
      </c>
      <c r="AD90" s="12">
        <v>699</v>
      </c>
      <c r="AE90" s="13"/>
      <c r="AF90" s="13">
        <v>84.95</v>
      </c>
      <c r="AG90" s="12" t="str">
        <f>HYPERLINK("https://doi.org/10.1515/9783110726701")</f>
        <v>https://doi.org/10.1515/9783110726701</v>
      </c>
      <c r="AI90" s="12" t="s">
        <v>47</v>
      </c>
    </row>
    <row r="91" spans="1:35" s="12" customFormat="1">
      <c r="A91" s="12">
        <v>537984</v>
      </c>
      <c r="B91" s="13">
        <v>9783110602159</v>
      </c>
      <c r="C91" s="13">
        <v>9783110601138</v>
      </c>
      <c r="D91" s="13"/>
      <c r="F91" s="12" t="s">
        <v>536</v>
      </c>
      <c r="G91" s="12" t="s">
        <v>537</v>
      </c>
      <c r="H91" s="12" t="s">
        <v>538</v>
      </c>
      <c r="J91" s="12">
        <v>1</v>
      </c>
      <c r="M91" s="12" t="s">
        <v>53</v>
      </c>
      <c r="N91" s="14">
        <v>43367</v>
      </c>
      <c r="O91" s="12">
        <v>2018</v>
      </c>
      <c r="P91" s="12" t="s">
        <v>40</v>
      </c>
      <c r="Q91" s="12">
        <v>211</v>
      </c>
      <c r="R91" s="12">
        <v>74</v>
      </c>
      <c r="T91" s="12">
        <v>2417</v>
      </c>
      <c r="U91" s="12" t="s">
        <v>41</v>
      </c>
      <c r="V91" s="12" t="s">
        <v>89</v>
      </c>
      <c r="W91" s="12" t="s">
        <v>89</v>
      </c>
      <c r="X91" s="12" t="s">
        <v>539</v>
      </c>
      <c r="Z91" s="12" t="s">
        <v>540</v>
      </c>
      <c r="AC91" s="12" t="s">
        <v>541</v>
      </c>
      <c r="AD91" s="12">
        <v>139</v>
      </c>
      <c r="AE91" s="13">
        <v>129.94999999999999</v>
      </c>
      <c r="AF91" s="13"/>
      <c r="AG91" s="12" t="str">
        <f>HYPERLINK("https://doi.org/10.1515/9783110602159")</f>
        <v>https://doi.org/10.1515/9783110602159</v>
      </c>
      <c r="AI91" s="12" t="s">
        <v>47</v>
      </c>
    </row>
    <row r="92" spans="1:35" s="12" customFormat="1">
      <c r="A92" s="12">
        <v>588908</v>
      </c>
      <c r="B92" s="13">
        <v>9783110712537</v>
      </c>
      <c r="C92" s="13"/>
      <c r="D92" s="13">
        <v>9783110712513</v>
      </c>
      <c r="E92" s="12" t="s">
        <v>48</v>
      </c>
      <c r="F92" s="12" t="s">
        <v>542</v>
      </c>
      <c r="H92" s="12" t="s">
        <v>543</v>
      </c>
      <c r="J92" s="12">
        <v>1</v>
      </c>
      <c r="K92" s="12" t="s">
        <v>52</v>
      </c>
      <c r="M92" s="12" t="s">
        <v>53</v>
      </c>
      <c r="N92" s="14">
        <v>44508</v>
      </c>
      <c r="O92" s="12">
        <v>2022</v>
      </c>
      <c r="P92" s="12" t="s">
        <v>40</v>
      </c>
      <c r="Q92" s="12">
        <v>105</v>
      </c>
      <c r="R92" s="12">
        <v>5</v>
      </c>
      <c r="T92" s="12">
        <v>2417</v>
      </c>
      <c r="U92" s="12" t="s">
        <v>41</v>
      </c>
      <c r="V92" s="12" t="s">
        <v>71</v>
      </c>
      <c r="W92" s="12" t="s">
        <v>71</v>
      </c>
      <c r="X92" s="12" t="s">
        <v>544</v>
      </c>
      <c r="Y92" s="12" t="s">
        <v>56</v>
      </c>
      <c r="Z92" s="12" t="s">
        <v>545</v>
      </c>
      <c r="AC92" s="12" t="s">
        <v>546</v>
      </c>
      <c r="AD92" s="12">
        <v>699</v>
      </c>
      <c r="AE92" s="13"/>
      <c r="AF92" s="13">
        <v>74.95</v>
      </c>
      <c r="AG92" s="12" t="str">
        <f>HYPERLINK("https://doi.org/10.1515/9783110712537")</f>
        <v>https://doi.org/10.1515/9783110712537</v>
      </c>
      <c r="AI92" s="12" t="s">
        <v>47</v>
      </c>
    </row>
    <row r="93" spans="1:35" s="12" customFormat="1">
      <c r="A93" s="12">
        <v>569970</v>
      </c>
      <c r="B93" s="13">
        <v>9783110677652</v>
      </c>
      <c r="C93" s="13"/>
      <c r="D93" s="13">
        <v>9783110677645</v>
      </c>
      <c r="E93" s="12" t="s">
        <v>48</v>
      </c>
      <c r="F93" s="12" t="s">
        <v>547</v>
      </c>
      <c r="G93" s="12" t="s">
        <v>548</v>
      </c>
      <c r="H93" s="12" t="s">
        <v>549</v>
      </c>
      <c r="J93" s="12">
        <v>2</v>
      </c>
      <c r="K93" s="12" t="s">
        <v>186</v>
      </c>
      <c r="M93" s="12" t="s">
        <v>53</v>
      </c>
      <c r="N93" s="14">
        <v>43956</v>
      </c>
      <c r="O93" s="12">
        <v>2020</v>
      </c>
      <c r="P93" s="12" t="s">
        <v>40</v>
      </c>
      <c r="Q93" s="12">
        <v>144</v>
      </c>
      <c r="R93" s="12">
        <v>11</v>
      </c>
      <c r="T93" s="12">
        <v>2417</v>
      </c>
      <c r="U93" s="12" t="s">
        <v>41</v>
      </c>
      <c r="V93" s="12" t="s">
        <v>96</v>
      </c>
      <c r="W93" s="12" t="s">
        <v>96</v>
      </c>
      <c r="X93" s="12" t="s">
        <v>550</v>
      </c>
      <c r="Y93" s="12" t="s">
        <v>56</v>
      </c>
      <c r="Z93" s="12" t="s">
        <v>551</v>
      </c>
      <c r="AC93" s="12" t="s">
        <v>552</v>
      </c>
      <c r="AD93" s="12">
        <v>249</v>
      </c>
      <c r="AE93" s="13"/>
      <c r="AF93" s="13">
        <v>69.95</v>
      </c>
      <c r="AG93" s="12" t="str">
        <f>HYPERLINK("https://doi.org/10.1515/9783110677652")</f>
        <v>https://doi.org/10.1515/9783110677652</v>
      </c>
      <c r="AI93" s="12" t="s">
        <v>47</v>
      </c>
    </row>
    <row r="94" spans="1:35" s="12" customFormat="1">
      <c r="A94" s="12">
        <v>537157</v>
      </c>
      <c r="B94" s="13">
        <v>9781501508745</v>
      </c>
      <c r="C94" s="13"/>
      <c r="D94" s="13">
        <v>9780939950553</v>
      </c>
      <c r="F94" s="12" t="s">
        <v>553</v>
      </c>
      <c r="I94" s="12" t="s">
        <v>554</v>
      </c>
      <c r="J94" s="12">
        <v>1</v>
      </c>
      <c r="K94" s="12" t="s">
        <v>160</v>
      </c>
      <c r="L94" s="15" t="s">
        <v>555</v>
      </c>
      <c r="M94" s="12" t="s">
        <v>53</v>
      </c>
      <c r="N94" s="14">
        <v>43451</v>
      </c>
      <c r="O94" s="12">
        <v>2001</v>
      </c>
      <c r="P94" s="12" t="s">
        <v>40</v>
      </c>
      <c r="Q94" s="12">
        <v>531</v>
      </c>
      <c r="U94" s="12" t="s">
        <v>41</v>
      </c>
      <c r="V94" s="12" t="s">
        <v>162</v>
      </c>
      <c r="W94" s="12" t="s">
        <v>162</v>
      </c>
      <c r="X94" s="12" t="s">
        <v>163</v>
      </c>
      <c r="Z94" s="12" t="s">
        <v>556</v>
      </c>
      <c r="AC94" s="12" t="s">
        <v>557</v>
      </c>
      <c r="AD94" s="12">
        <v>139</v>
      </c>
      <c r="AE94" s="13"/>
      <c r="AF94" s="13">
        <v>44.95</v>
      </c>
      <c r="AG94" s="12" t="str">
        <f>HYPERLINK("https://doi.org/10.1515/9781501508745")</f>
        <v>https://doi.org/10.1515/9781501508745</v>
      </c>
      <c r="AI94" s="12" t="s">
        <v>47</v>
      </c>
    </row>
    <row r="95" spans="1:35" s="12" customFormat="1">
      <c r="A95" s="12">
        <v>125842</v>
      </c>
      <c r="B95" s="13">
        <v>9783110298505</v>
      </c>
      <c r="C95" s="13">
        <v>9783110298482</v>
      </c>
      <c r="D95" s="13"/>
      <c r="F95" s="12" t="s">
        <v>558</v>
      </c>
      <c r="H95" s="12" t="s">
        <v>559</v>
      </c>
      <c r="J95" s="12">
        <v>1</v>
      </c>
      <c r="M95" s="12" t="s">
        <v>53</v>
      </c>
      <c r="N95" s="14">
        <v>42723</v>
      </c>
      <c r="O95" s="12">
        <v>2017</v>
      </c>
      <c r="P95" s="12" t="s">
        <v>40</v>
      </c>
      <c r="Q95" s="12">
        <v>230</v>
      </c>
      <c r="R95" s="12">
        <v>50</v>
      </c>
      <c r="S95" s="12">
        <v>10</v>
      </c>
      <c r="T95" s="12">
        <v>2417</v>
      </c>
      <c r="U95" s="12" t="s">
        <v>41</v>
      </c>
      <c r="V95" s="12" t="s">
        <v>41</v>
      </c>
      <c r="W95" s="12" t="s">
        <v>41</v>
      </c>
      <c r="X95" s="12" t="s">
        <v>560</v>
      </c>
      <c r="Z95" s="12" t="s">
        <v>561</v>
      </c>
      <c r="AC95" s="12" t="s">
        <v>562</v>
      </c>
      <c r="AD95" s="12">
        <v>139</v>
      </c>
      <c r="AE95" s="13">
        <v>99.95</v>
      </c>
      <c r="AF95" s="13"/>
      <c r="AG95" s="12" t="str">
        <f>HYPERLINK("https://doi.org/10.1515/9783110298505")</f>
        <v>https://doi.org/10.1515/9783110298505</v>
      </c>
      <c r="AI95" s="12" t="s">
        <v>47</v>
      </c>
    </row>
    <row r="96" spans="1:35" s="12" customFormat="1">
      <c r="A96" s="12">
        <v>537052</v>
      </c>
      <c r="B96" s="13">
        <v>9781501508486</v>
      </c>
      <c r="C96" s="13"/>
      <c r="D96" s="13">
        <v>9780939950836</v>
      </c>
      <c r="F96" s="12" t="s">
        <v>563</v>
      </c>
      <c r="I96" s="12" t="s">
        <v>564</v>
      </c>
      <c r="J96" s="12">
        <v>1</v>
      </c>
      <c r="K96" s="12" t="s">
        <v>160</v>
      </c>
      <c r="L96" s="15" t="s">
        <v>565</v>
      </c>
      <c r="M96" s="12" t="s">
        <v>53</v>
      </c>
      <c r="N96" s="14">
        <v>43451</v>
      </c>
      <c r="O96" s="12">
        <v>2008</v>
      </c>
      <c r="P96" s="12" t="s">
        <v>40</v>
      </c>
      <c r="Q96" s="12">
        <v>674</v>
      </c>
      <c r="U96" s="12" t="s">
        <v>41</v>
      </c>
      <c r="V96" s="12" t="s">
        <v>162</v>
      </c>
      <c r="W96" s="12" t="s">
        <v>162</v>
      </c>
      <c r="X96" s="12" t="s">
        <v>163</v>
      </c>
      <c r="Z96" s="12" t="s">
        <v>566</v>
      </c>
      <c r="AC96" s="12" t="s">
        <v>567</v>
      </c>
      <c r="AD96" s="12">
        <v>139</v>
      </c>
      <c r="AE96" s="13"/>
      <c r="AF96" s="13">
        <v>44.95</v>
      </c>
      <c r="AG96" s="12" t="str">
        <f>HYPERLINK("https://doi.org/10.1515/9781501508486")</f>
        <v>https://doi.org/10.1515/9781501508486</v>
      </c>
      <c r="AI96" s="12" t="s">
        <v>47</v>
      </c>
    </row>
    <row r="97" spans="1:35" s="12" customFormat="1">
      <c r="A97" s="12">
        <v>537188</v>
      </c>
      <c r="B97" s="13">
        <v>9781501509193</v>
      </c>
      <c r="C97" s="13"/>
      <c r="D97" s="13">
        <v>9780939950508</v>
      </c>
      <c r="F97" s="12" t="s">
        <v>568</v>
      </c>
      <c r="G97" s="12" t="s">
        <v>569</v>
      </c>
      <c r="I97" s="12" t="s">
        <v>570</v>
      </c>
      <c r="J97" s="12">
        <v>1</v>
      </c>
      <c r="K97" s="12" t="s">
        <v>160</v>
      </c>
      <c r="L97" s="15" t="s">
        <v>571</v>
      </c>
      <c r="M97" s="12" t="s">
        <v>53</v>
      </c>
      <c r="N97" s="14">
        <v>43451</v>
      </c>
      <c r="O97" s="12">
        <v>1999</v>
      </c>
      <c r="P97" s="12" t="s">
        <v>40</v>
      </c>
      <c r="Q97" s="12">
        <v>679</v>
      </c>
      <c r="U97" s="12" t="s">
        <v>41</v>
      </c>
      <c r="V97" s="12" t="s">
        <v>162</v>
      </c>
      <c r="W97" s="12" t="s">
        <v>162</v>
      </c>
      <c r="X97" s="12" t="s">
        <v>163</v>
      </c>
      <c r="Z97" s="12" t="s">
        <v>572</v>
      </c>
      <c r="AC97" s="12" t="s">
        <v>573</v>
      </c>
      <c r="AD97" s="12">
        <v>139</v>
      </c>
      <c r="AE97" s="13"/>
      <c r="AF97" s="13">
        <v>44.95</v>
      </c>
      <c r="AG97" s="12" t="str">
        <f>HYPERLINK("https://doi.org/10.1515/9781501509193")</f>
        <v>https://doi.org/10.1515/9781501509193</v>
      </c>
      <c r="AI97" s="12" t="s">
        <v>47</v>
      </c>
    </row>
    <row r="98" spans="1:35" s="12" customFormat="1">
      <c r="A98" s="12">
        <v>547569</v>
      </c>
      <c r="B98" s="13">
        <v>9783110641080</v>
      </c>
      <c r="C98" s="13">
        <v>9783110637809</v>
      </c>
      <c r="D98" s="13"/>
      <c r="F98" s="12" t="s">
        <v>574</v>
      </c>
      <c r="G98" s="12" t="s">
        <v>575</v>
      </c>
      <c r="H98" s="12" t="s">
        <v>576</v>
      </c>
      <c r="J98" s="12">
        <v>1</v>
      </c>
      <c r="M98" s="12" t="s">
        <v>53</v>
      </c>
      <c r="N98" s="14">
        <v>43528</v>
      </c>
      <c r="O98" s="12">
        <v>2019</v>
      </c>
      <c r="P98" s="12" t="s">
        <v>40</v>
      </c>
      <c r="Q98" s="12">
        <v>154</v>
      </c>
      <c r="T98" s="12">
        <v>2417</v>
      </c>
      <c r="U98" s="12" t="s">
        <v>41</v>
      </c>
      <c r="V98" s="12" t="s">
        <v>232</v>
      </c>
      <c r="W98" s="12" t="s">
        <v>232</v>
      </c>
      <c r="X98" s="12" t="s">
        <v>577</v>
      </c>
      <c r="Z98" s="12" t="s">
        <v>578</v>
      </c>
      <c r="AC98" s="12" t="s">
        <v>579</v>
      </c>
      <c r="AD98" s="12">
        <v>139</v>
      </c>
      <c r="AE98" s="13">
        <v>129.94999999999999</v>
      </c>
      <c r="AF98" s="13"/>
      <c r="AG98" s="12" t="str">
        <f>HYPERLINK("https://doi.org/10.1515/9783110641080")</f>
        <v>https://doi.org/10.1515/9783110641080</v>
      </c>
      <c r="AI98" s="12" t="s">
        <v>47</v>
      </c>
    </row>
    <row r="99" spans="1:35" s="12" customFormat="1">
      <c r="A99" s="12">
        <v>557447</v>
      </c>
      <c r="B99" s="13">
        <v>9783110656770</v>
      </c>
      <c r="C99" s="13"/>
      <c r="D99" s="13">
        <v>9783110656732</v>
      </c>
      <c r="E99" s="12" t="s">
        <v>48</v>
      </c>
      <c r="F99" s="12" t="s">
        <v>580</v>
      </c>
      <c r="G99" s="12" t="s">
        <v>581</v>
      </c>
      <c r="H99" s="12" t="s">
        <v>582</v>
      </c>
      <c r="J99" s="12">
        <v>1</v>
      </c>
      <c r="K99" s="12" t="s">
        <v>52</v>
      </c>
      <c r="M99" s="12" t="s">
        <v>53</v>
      </c>
      <c r="N99" s="14">
        <v>44858</v>
      </c>
      <c r="O99" s="12">
        <v>2022</v>
      </c>
      <c r="P99" s="12" t="s">
        <v>40</v>
      </c>
      <c r="Q99" s="12">
        <v>267</v>
      </c>
      <c r="R99" s="12">
        <v>106</v>
      </c>
      <c r="T99" s="12">
        <v>2417</v>
      </c>
      <c r="U99" s="12" t="s">
        <v>41</v>
      </c>
      <c r="V99" s="12" t="s">
        <v>41</v>
      </c>
      <c r="W99" s="12" t="s">
        <v>41</v>
      </c>
      <c r="X99" s="12" t="s">
        <v>583</v>
      </c>
      <c r="Y99" s="12" t="s">
        <v>56</v>
      </c>
      <c r="Z99" s="12" t="s">
        <v>584</v>
      </c>
      <c r="AC99" s="12" t="s">
        <v>585</v>
      </c>
      <c r="AD99" s="12">
        <v>699</v>
      </c>
      <c r="AE99" s="13"/>
      <c r="AF99" s="13">
        <v>94.95</v>
      </c>
      <c r="AG99" s="12" t="str">
        <f>HYPERLINK("https://doi.org/10.1515/9783110656770")</f>
        <v>https://doi.org/10.1515/9783110656770</v>
      </c>
      <c r="AI99" s="12" t="s">
        <v>47</v>
      </c>
    </row>
    <row r="100" spans="1:35" s="12" customFormat="1">
      <c r="A100" s="12">
        <v>591970</v>
      </c>
      <c r="B100" s="13">
        <v>9783110719932</v>
      </c>
      <c r="C100" s="13">
        <v>9783110719840</v>
      </c>
      <c r="D100" s="13"/>
      <c r="F100" s="12" t="s">
        <v>414</v>
      </c>
      <c r="G100" s="12" t="s">
        <v>586</v>
      </c>
      <c r="I100" s="12" t="s">
        <v>416</v>
      </c>
      <c r="J100" s="12">
        <v>1</v>
      </c>
      <c r="K100" s="12" t="s">
        <v>414</v>
      </c>
      <c r="L100" s="15" t="s">
        <v>161</v>
      </c>
      <c r="M100" s="12" t="s">
        <v>53</v>
      </c>
      <c r="N100" s="14">
        <v>44432</v>
      </c>
      <c r="O100" s="12">
        <v>2021</v>
      </c>
      <c r="P100" s="12" t="s">
        <v>40</v>
      </c>
      <c r="Q100" s="12">
        <v>363</v>
      </c>
      <c r="T100" s="12">
        <v>2417</v>
      </c>
      <c r="U100" s="12" t="s">
        <v>41</v>
      </c>
      <c r="V100" s="12" t="s">
        <v>232</v>
      </c>
      <c r="W100" s="12" t="s">
        <v>232</v>
      </c>
      <c r="X100" s="12" t="s">
        <v>587</v>
      </c>
      <c r="Z100" s="12" t="s">
        <v>419</v>
      </c>
      <c r="AC100" s="12" t="s">
        <v>531</v>
      </c>
      <c r="AD100" s="12">
        <v>139</v>
      </c>
      <c r="AE100" s="13">
        <v>174.95</v>
      </c>
      <c r="AF100" s="13"/>
      <c r="AG100" s="12" t="str">
        <f>HYPERLINK("https://doi.org/10.1515/9783110719932")</f>
        <v>https://doi.org/10.1515/9783110719932</v>
      </c>
      <c r="AI100" s="12" t="s">
        <v>47</v>
      </c>
    </row>
    <row r="101" spans="1:35" s="12" customFormat="1">
      <c r="A101" s="12">
        <v>629170</v>
      </c>
      <c r="B101" s="13">
        <v>9780691185910</v>
      </c>
      <c r="C101" s="13"/>
      <c r="D101" s="13"/>
      <c r="F101" s="12" t="s">
        <v>588</v>
      </c>
      <c r="H101" s="12" t="s">
        <v>589</v>
      </c>
      <c r="J101" s="12">
        <v>1</v>
      </c>
      <c r="K101" s="12" t="s">
        <v>590</v>
      </c>
      <c r="L101" s="15" t="s">
        <v>417</v>
      </c>
      <c r="M101" s="12" t="s">
        <v>39</v>
      </c>
      <c r="N101" s="14">
        <v>44754</v>
      </c>
      <c r="O101" s="12">
        <v>2022</v>
      </c>
      <c r="P101" s="12" t="s">
        <v>40</v>
      </c>
      <c r="Q101" s="12">
        <v>192</v>
      </c>
      <c r="S101" s="12">
        <v>10</v>
      </c>
      <c r="U101" s="12" t="s">
        <v>41</v>
      </c>
      <c r="V101" s="12" t="s">
        <v>42</v>
      </c>
      <c r="W101" s="12" t="s">
        <v>42</v>
      </c>
      <c r="X101" s="12" t="s">
        <v>591</v>
      </c>
      <c r="Z101" s="12" t="s">
        <v>592</v>
      </c>
      <c r="AB101" s="12" t="s">
        <v>593</v>
      </c>
      <c r="AC101" s="12" t="s">
        <v>594</v>
      </c>
      <c r="AD101" s="12">
        <v>57.95</v>
      </c>
      <c r="AE101" s="13"/>
      <c r="AF101" s="13"/>
      <c r="AG101" s="12" t="str">
        <f>HYPERLINK("https://doi.org/10.1515/9780691185910?locatt=mode:legacy")</f>
        <v>https://doi.org/10.1515/9780691185910?locatt=mode:legacy</v>
      </c>
      <c r="AI101" s="12" t="s">
        <v>47</v>
      </c>
    </row>
    <row r="102" spans="1:35" s="12" customFormat="1">
      <c r="A102" s="12">
        <v>522920</v>
      </c>
      <c r="B102" s="13">
        <v>9783110495348</v>
      </c>
      <c r="C102" s="13"/>
      <c r="D102" s="13">
        <v>9783110495126</v>
      </c>
      <c r="E102" s="12" t="s">
        <v>48</v>
      </c>
      <c r="F102" s="12" t="s">
        <v>595</v>
      </c>
      <c r="H102" s="12" t="s">
        <v>409</v>
      </c>
      <c r="J102" s="12">
        <v>1</v>
      </c>
      <c r="K102" s="12" t="s">
        <v>186</v>
      </c>
      <c r="M102" s="12" t="s">
        <v>53</v>
      </c>
      <c r="N102" s="14">
        <v>44235</v>
      </c>
      <c r="O102" s="12">
        <v>2021</v>
      </c>
      <c r="P102" s="12" t="s">
        <v>40</v>
      </c>
      <c r="Q102" s="12">
        <v>335</v>
      </c>
      <c r="R102" s="12">
        <v>296</v>
      </c>
      <c r="T102" s="12">
        <v>2417</v>
      </c>
      <c r="U102" s="12" t="s">
        <v>41</v>
      </c>
      <c r="V102" s="12" t="s">
        <v>41</v>
      </c>
      <c r="W102" s="12" t="s">
        <v>41</v>
      </c>
      <c r="X102" s="12" t="s">
        <v>596</v>
      </c>
      <c r="Y102" s="12" t="s">
        <v>56</v>
      </c>
      <c r="Z102" s="12" t="s">
        <v>597</v>
      </c>
      <c r="AB102" s="12" t="s">
        <v>598</v>
      </c>
      <c r="AC102" s="12" t="s">
        <v>599</v>
      </c>
      <c r="AD102" s="12">
        <v>699</v>
      </c>
      <c r="AE102" s="13"/>
      <c r="AF102" s="13">
        <v>54.95</v>
      </c>
      <c r="AG102" s="12" t="str">
        <f>HYPERLINK("https://doi.org/10.1515/9783110495348")</f>
        <v>https://doi.org/10.1515/9783110495348</v>
      </c>
      <c r="AI102" s="12" t="s">
        <v>47</v>
      </c>
    </row>
    <row r="103" spans="1:35" s="12" customFormat="1">
      <c r="A103" s="12">
        <v>537212</v>
      </c>
      <c r="B103" s="13">
        <v>9781501509247</v>
      </c>
      <c r="C103" s="13"/>
      <c r="D103" s="13">
        <v>9780939950454</v>
      </c>
      <c r="F103" s="12" t="s">
        <v>600</v>
      </c>
      <c r="G103" s="12" t="s">
        <v>601</v>
      </c>
      <c r="I103" s="12" t="s">
        <v>602</v>
      </c>
      <c r="J103" s="12">
        <v>1</v>
      </c>
      <c r="K103" s="12" t="s">
        <v>160</v>
      </c>
      <c r="L103" s="15" t="s">
        <v>603</v>
      </c>
      <c r="M103" s="12" t="s">
        <v>53</v>
      </c>
      <c r="N103" s="14">
        <v>43451</v>
      </c>
      <c r="O103" s="12">
        <v>1997</v>
      </c>
      <c r="P103" s="12" t="s">
        <v>40</v>
      </c>
      <c r="Q103" s="12">
        <v>448</v>
      </c>
      <c r="U103" s="12" t="s">
        <v>41</v>
      </c>
      <c r="V103" s="12" t="s">
        <v>162</v>
      </c>
      <c r="W103" s="12" t="s">
        <v>162</v>
      </c>
      <c r="X103" s="12" t="s">
        <v>163</v>
      </c>
      <c r="Z103" s="12" t="s">
        <v>604</v>
      </c>
      <c r="AC103" s="12" t="s">
        <v>605</v>
      </c>
      <c r="AD103" s="12">
        <v>139</v>
      </c>
      <c r="AE103" s="13"/>
      <c r="AF103" s="13">
        <v>44.95</v>
      </c>
      <c r="AG103" s="12" t="str">
        <f>HYPERLINK("https://doi.org/10.1515/9781501509247")</f>
        <v>https://doi.org/10.1515/9781501509247</v>
      </c>
      <c r="AI103" s="12" t="s">
        <v>47</v>
      </c>
    </row>
    <row r="104" spans="1:35" s="12" customFormat="1">
      <c r="A104" s="12">
        <v>537206</v>
      </c>
      <c r="B104" s="13">
        <v>9781501509346</v>
      </c>
      <c r="C104" s="13"/>
      <c r="D104" s="13">
        <v>9780939950669</v>
      </c>
      <c r="F104" s="12" t="s">
        <v>606</v>
      </c>
      <c r="I104" s="12" t="s">
        <v>607</v>
      </c>
      <c r="J104" s="12">
        <v>1</v>
      </c>
      <c r="K104" s="12" t="s">
        <v>160</v>
      </c>
      <c r="L104" s="15" t="s">
        <v>608</v>
      </c>
      <c r="M104" s="12" t="s">
        <v>53</v>
      </c>
      <c r="N104" s="14">
        <v>43451</v>
      </c>
      <c r="O104" s="12">
        <v>2003</v>
      </c>
      <c r="P104" s="12" t="s">
        <v>40</v>
      </c>
      <c r="Q104" s="12">
        <v>381</v>
      </c>
      <c r="U104" s="12" t="s">
        <v>41</v>
      </c>
      <c r="V104" s="12" t="s">
        <v>162</v>
      </c>
      <c r="W104" s="12" t="s">
        <v>162</v>
      </c>
      <c r="X104" s="12" t="s">
        <v>163</v>
      </c>
      <c r="Z104" s="12" t="s">
        <v>609</v>
      </c>
      <c r="AC104" s="12" t="s">
        <v>610</v>
      </c>
      <c r="AD104" s="12">
        <v>139</v>
      </c>
      <c r="AE104" s="13"/>
      <c r="AF104" s="13">
        <v>44.95</v>
      </c>
      <c r="AG104" s="12" t="str">
        <f>HYPERLINK("https://doi.org/10.1515/9781501509346")</f>
        <v>https://doi.org/10.1515/9781501509346</v>
      </c>
      <c r="AI104" s="12" t="s">
        <v>47</v>
      </c>
    </row>
    <row r="105" spans="1:35" s="12" customFormat="1">
      <c r="A105" s="12">
        <v>537089</v>
      </c>
      <c r="B105" s="13">
        <v>9781501508271</v>
      </c>
      <c r="C105" s="13"/>
      <c r="D105" s="13">
        <v>9780939950164</v>
      </c>
      <c r="F105" s="12" t="s">
        <v>611</v>
      </c>
      <c r="H105" s="12" t="s">
        <v>612</v>
      </c>
      <c r="J105" s="12">
        <v>1</v>
      </c>
      <c r="K105" s="12" t="s">
        <v>160</v>
      </c>
      <c r="L105" s="15" t="s">
        <v>613</v>
      </c>
      <c r="M105" s="12" t="s">
        <v>53</v>
      </c>
      <c r="N105" s="14">
        <v>43451</v>
      </c>
      <c r="O105" s="12">
        <v>1984</v>
      </c>
      <c r="P105" s="12" t="s">
        <v>40</v>
      </c>
      <c r="Q105" s="12">
        <v>646</v>
      </c>
      <c r="U105" s="12" t="s">
        <v>41</v>
      </c>
      <c r="V105" s="12" t="s">
        <v>162</v>
      </c>
      <c r="W105" s="12" t="s">
        <v>162</v>
      </c>
      <c r="X105" s="12" t="s">
        <v>163</v>
      </c>
      <c r="Z105" s="12" t="s">
        <v>614</v>
      </c>
      <c r="AC105" s="12" t="s">
        <v>615</v>
      </c>
      <c r="AD105" s="12">
        <v>139</v>
      </c>
      <c r="AE105" s="13"/>
      <c r="AF105" s="13">
        <v>44.95</v>
      </c>
      <c r="AG105" s="12" t="str">
        <f>HYPERLINK("https://doi.org/10.1515/9781501508271")</f>
        <v>https://doi.org/10.1515/9781501508271</v>
      </c>
      <c r="AI105" s="12" t="s">
        <v>47</v>
      </c>
    </row>
    <row r="106" spans="1:35" s="12" customFormat="1">
      <c r="A106" s="12">
        <v>537118</v>
      </c>
      <c r="B106" s="13">
        <v>9781501509636</v>
      </c>
      <c r="C106" s="13"/>
      <c r="D106" s="13">
        <v>9780939950607</v>
      </c>
      <c r="F106" s="12" t="s">
        <v>616</v>
      </c>
      <c r="G106" s="12" t="s">
        <v>617</v>
      </c>
      <c r="I106" s="12" t="s">
        <v>618</v>
      </c>
      <c r="J106" s="12">
        <v>1</v>
      </c>
      <c r="K106" s="12" t="s">
        <v>160</v>
      </c>
      <c r="L106" s="15" t="s">
        <v>619</v>
      </c>
      <c r="M106" s="12" t="s">
        <v>53</v>
      </c>
      <c r="N106" s="14">
        <v>43451</v>
      </c>
      <c r="O106" s="12">
        <v>2002</v>
      </c>
      <c r="P106" s="12" t="s">
        <v>40</v>
      </c>
      <c r="Q106" s="12">
        <v>742</v>
      </c>
      <c r="U106" s="12" t="s">
        <v>41</v>
      </c>
      <c r="V106" s="12" t="s">
        <v>162</v>
      </c>
      <c r="W106" s="12" t="s">
        <v>162</v>
      </c>
      <c r="X106" s="12" t="s">
        <v>163</v>
      </c>
      <c r="Z106" s="12" t="s">
        <v>620</v>
      </c>
      <c r="AC106" s="12" t="s">
        <v>621</v>
      </c>
      <c r="AD106" s="12">
        <v>139</v>
      </c>
      <c r="AE106" s="13"/>
      <c r="AF106" s="13">
        <v>44.95</v>
      </c>
      <c r="AG106" s="12" t="str">
        <f>HYPERLINK("https://doi.org/10.1515/9781501509636")</f>
        <v>https://doi.org/10.1515/9781501509636</v>
      </c>
      <c r="AI106" s="12" t="s">
        <v>47</v>
      </c>
    </row>
    <row r="107" spans="1:35" s="12" customFormat="1">
      <c r="A107" s="12">
        <v>530512</v>
      </c>
      <c r="B107" s="13">
        <v>9783110555318</v>
      </c>
      <c r="C107" s="13">
        <v>9783110554205</v>
      </c>
      <c r="D107" s="13"/>
      <c r="F107" s="12" t="s">
        <v>622</v>
      </c>
      <c r="G107" s="12" t="s">
        <v>623</v>
      </c>
      <c r="H107" s="12" t="s">
        <v>624</v>
      </c>
      <c r="J107" s="12">
        <v>1</v>
      </c>
      <c r="M107" s="12" t="s">
        <v>53</v>
      </c>
      <c r="N107" s="14">
        <v>44182</v>
      </c>
      <c r="O107" s="12">
        <v>2021</v>
      </c>
      <c r="P107" s="12" t="s">
        <v>40</v>
      </c>
      <c r="Q107" s="12">
        <v>204</v>
      </c>
      <c r="R107" s="12">
        <v>89</v>
      </c>
      <c r="T107" s="12">
        <v>2417</v>
      </c>
      <c r="U107" s="12" t="s">
        <v>41</v>
      </c>
      <c r="V107" s="12" t="s">
        <v>41</v>
      </c>
      <c r="W107" s="12" t="s">
        <v>41</v>
      </c>
      <c r="X107" s="12" t="s">
        <v>625</v>
      </c>
      <c r="Z107" s="12" t="s">
        <v>626</v>
      </c>
      <c r="AA107" s="12" t="s">
        <v>627</v>
      </c>
      <c r="AC107" s="12" t="s">
        <v>628</v>
      </c>
      <c r="AD107" s="12">
        <v>139</v>
      </c>
      <c r="AE107" s="13">
        <v>129.94999999999999</v>
      </c>
      <c r="AF107" s="13"/>
      <c r="AG107" s="12" t="str">
        <f>HYPERLINK("https://doi.org/10.1515/9783110555318")</f>
        <v>https://doi.org/10.1515/9783110555318</v>
      </c>
      <c r="AI107" s="12" t="s">
        <v>47</v>
      </c>
    </row>
    <row r="108" spans="1:35" s="12" customFormat="1">
      <c r="A108" s="12">
        <v>320413</v>
      </c>
      <c r="B108" s="13">
        <v>9783110345001</v>
      </c>
      <c r="C108" s="13"/>
      <c r="D108" s="13">
        <v>9783110344912</v>
      </c>
      <c r="E108" s="12" t="s">
        <v>48</v>
      </c>
      <c r="F108" s="12" t="s">
        <v>629</v>
      </c>
      <c r="I108" s="12" t="s">
        <v>630</v>
      </c>
      <c r="J108" s="12">
        <v>1</v>
      </c>
      <c r="K108" s="12" t="s">
        <v>52</v>
      </c>
      <c r="L108" s="15" t="s">
        <v>508</v>
      </c>
      <c r="M108" s="12" t="s">
        <v>53</v>
      </c>
      <c r="N108" s="14">
        <v>43913</v>
      </c>
      <c r="O108" s="12">
        <v>2020</v>
      </c>
      <c r="P108" s="12" t="s">
        <v>40</v>
      </c>
      <c r="Q108" s="12">
        <v>231</v>
      </c>
      <c r="R108" s="12">
        <v>120</v>
      </c>
      <c r="S108" s="12">
        <v>10</v>
      </c>
      <c r="T108" s="12">
        <v>2417</v>
      </c>
      <c r="U108" s="12" t="s">
        <v>41</v>
      </c>
      <c r="V108" s="12" t="s">
        <v>41</v>
      </c>
      <c r="W108" s="12" t="s">
        <v>41</v>
      </c>
      <c r="X108" s="12" t="s">
        <v>631</v>
      </c>
      <c r="Y108" s="12" t="s">
        <v>56</v>
      </c>
      <c r="Z108" s="12" t="s">
        <v>632</v>
      </c>
      <c r="AC108" s="12" t="s">
        <v>633</v>
      </c>
      <c r="AD108" s="12">
        <v>699</v>
      </c>
      <c r="AE108" s="13"/>
      <c r="AF108" s="13">
        <v>89.95</v>
      </c>
      <c r="AG108" s="12" t="str">
        <f>HYPERLINK("https://doi.org/10.1515/9783110345001")</f>
        <v>https://doi.org/10.1515/9783110345001</v>
      </c>
      <c r="AI108" s="12" t="s">
        <v>47</v>
      </c>
    </row>
    <row r="109" spans="1:35" s="12" customFormat="1">
      <c r="A109" s="12">
        <v>510201</v>
      </c>
      <c r="B109" s="13">
        <v>9783110417142</v>
      </c>
      <c r="C109" s="13">
        <v>9783110417050</v>
      </c>
      <c r="D109" s="13"/>
      <c r="F109" s="12" t="s">
        <v>634</v>
      </c>
      <c r="G109" s="12" t="s">
        <v>635</v>
      </c>
      <c r="H109" s="12" t="s">
        <v>636</v>
      </c>
      <c r="J109" s="12">
        <v>1</v>
      </c>
      <c r="M109" s="12" t="s">
        <v>473</v>
      </c>
      <c r="N109" s="14">
        <v>42604</v>
      </c>
      <c r="O109" s="12">
        <v>2016</v>
      </c>
      <c r="P109" s="12" t="s">
        <v>40</v>
      </c>
      <c r="Q109" s="12">
        <v>240</v>
      </c>
      <c r="T109" s="12">
        <v>2417</v>
      </c>
      <c r="U109" s="12" t="s">
        <v>41</v>
      </c>
      <c r="V109" s="12" t="s">
        <v>64</v>
      </c>
      <c r="W109" s="12" t="s">
        <v>64</v>
      </c>
      <c r="X109" s="12" t="s">
        <v>637</v>
      </c>
      <c r="Z109" s="12" t="s">
        <v>638</v>
      </c>
      <c r="AB109" s="12" t="s">
        <v>639</v>
      </c>
      <c r="AC109" s="12" t="s">
        <v>640</v>
      </c>
      <c r="AD109" s="12">
        <v>139</v>
      </c>
      <c r="AE109" s="13">
        <v>119.95</v>
      </c>
      <c r="AF109" s="13"/>
      <c r="AG109" s="12" t="str">
        <f>HYPERLINK("https://doi.org/10.1515/9783110417142")</f>
        <v>https://doi.org/10.1515/9783110417142</v>
      </c>
      <c r="AI109" s="12" t="s">
        <v>47</v>
      </c>
    </row>
    <row r="110" spans="1:35" s="12" customFormat="1">
      <c r="A110" s="12">
        <v>568899</v>
      </c>
      <c r="B110" s="13">
        <v>9780691189284</v>
      </c>
      <c r="C110" s="13"/>
      <c r="D110" s="13"/>
      <c r="F110" s="12" t="s">
        <v>641</v>
      </c>
      <c r="G110" s="12" t="s">
        <v>642</v>
      </c>
      <c r="H110" s="12" t="s">
        <v>643</v>
      </c>
      <c r="J110" s="12">
        <v>1</v>
      </c>
      <c r="M110" s="12" t="s">
        <v>39</v>
      </c>
      <c r="N110" s="14">
        <v>43774</v>
      </c>
      <c r="O110" s="12">
        <v>2019</v>
      </c>
      <c r="P110" s="12" t="s">
        <v>40</v>
      </c>
      <c r="Q110" s="12">
        <v>240</v>
      </c>
      <c r="S110" s="12">
        <v>10</v>
      </c>
      <c r="U110" s="12" t="s">
        <v>41</v>
      </c>
      <c r="V110" s="12" t="s">
        <v>232</v>
      </c>
      <c r="W110" s="12" t="s">
        <v>232</v>
      </c>
      <c r="X110" s="12" t="s">
        <v>644</v>
      </c>
      <c r="Z110" s="12" t="s">
        <v>645</v>
      </c>
      <c r="AB110" s="12" t="s">
        <v>646</v>
      </c>
      <c r="AC110" s="12" t="s">
        <v>647</v>
      </c>
      <c r="AD110" s="12">
        <v>40.950000000000003</v>
      </c>
      <c r="AE110" s="13"/>
      <c r="AF110" s="13"/>
      <c r="AG110" s="12" t="str">
        <f>HYPERLINK("https://doi.org/10.1515/9780691189284")</f>
        <v>https://doi.org/10.1515/9780691189284</v>
      </c>
      <c r="AI110" s="12" t="s">
        <v>47</v>
      </c>
    </row>
    <row r="111" spans="1:35" s="12" customFormat="1">
      <c r="A111" s="12">
        <v>550150</v>
      </c>
      <c r="B111" s="13">
        <v>9783110648010</v>
      </c>
      <c r="C111" s="13">
        <v>9783110644524</v>
      </c>
      <c r="D111" s="13"/>
      <c r="F111" s="12" t="s">
        <v>648</v>
      </c>
      <c r="G111" s="12" t="s">
        <v>649</v>
      </c>
      <c r="H111" s="12" t="s">
        <v>650</v>
      </c>
      <c r="J111" s="12">
        <v>1</v>
      </c>
      <c r="M111" s="12" t="s">
        <v>53</v>
      </c>
      <c r="N111" s="14">
        <v>44116</v>
      </c>
      <c r="O111" s="12">
        <v>2020</v>
      </c>
      <c r="P111" s="12" t="s">
        <v>40</v>
      </c>
      <c r="Q111" s="12">
        <v>364</v>
      </c>
      <c r="R111" s="12">
        <v>8</v>
      </c>
      <c r="T111" s="12">
        <v>2417</v>
      </c>
      <c r="U111" s="12" t="s">
        <v>41</v>
      </c>
      <c r="V111" s="12" t="s">
        <v>251</v>
      </c>
      <c r="W111" s="12" t="s">
        <v>251</v>
      </c>
      <c r="X111" s="12" t="s">
        <v>651</v>
      </c>
      <c r="Z111" s="12" t="s">
        <v>652</v>
      </c>
      <c r="AC111" s="12" t="s">
        <v>653</v>
      </c>
      <c r="AD111" s="12">
        <v>139</v>
      </c>
      <c r="AE111" s="13">
        <v>210</v>
      </c>
      <c r="AF111" s="13"/>
      <c r="AG111" s="12" t="str">
        <f>HYPERLINK("https://doi.org/10.1515/9783110648010")</f>
        <v>https://doi.org/10.1515/9783110648010</v>
      </c>
      <c r="AI111" s="12" t="s">
        <v>47</v>
      </c>
    </row>
    <row r="112" spans="1:35" s="12" customFormat="1">
      <c r="A112" s="12">
        <v>568771</v>
      </c>
      <c r="B112" s="13">
        <v>9783110672558</v>
      </c>
      <c r="C112" s="13">
        <v>9783110672459</v>
      </c>
      <c r="D112" s="13"/>
      <c r="F112" s="12" t="s">
        <v>654</v>
      </c>
      <c r="H112" s="12" t="s">
        <v>484</v>
      </c>
      <c r="J112" s="12">
        <v>2</v>
      </c>
      <c r="K112" s="12" t="s">
        <v>485</v>
      </c>
      <c r="L112" s="15" t="s">
        <v>102</v>
      </c>
      <c r="M112" s="12" t="s">
        <v>53</v>
      </c>
      <c r="N112" s="14">
        <v>44214</v>
      </c>
      <c r="O112" s="12">
        <v>2021</v>
      </c>
      <c r="P112" s="12" t="s">
        <v>40</v>
      </c>
      <c r="Q112" s="12">
        <v>752</v>
      </c>
      <c r="R112" s="12">
        <v>127</v>
      </c>
      <c r="T112" s="12">
        <v>2417</v>
      </c>
      <c r="U112" s="12" t="s">
        <v>41</v>
      </c>
      <c r="V112" s="12" t="s">
        <v>96</v>
      </c>
      <c r="W112" s="12" t="s">
        <v>96</v>
      </c>
      <c r="X112" s="12" t="s">
        <v>486</v>
      </c>
      <c r="Z112" s="12" t="s">
        <v>487</v>
      </c>
      <c r="AC112" s="12" t="s">
        <v>488</v>
      </c>
      <c r="AD112" s="12">
        <v>249</v>
      </c>
      <c r="AE112" s="13">
        <v>230</v>
      </c>
      <c r="AF112" s="13"/>
      <c r="AG112" s="12" t="str">
        <f>HYPERLINK("https://doi.org/10.1515/9783110672558")</f>
        <v>https://doi.org/10.1515/9783110672558</v>
      </c>
      <c r="AI112" s="12" t="s">
        <v>47</v>
      </c>
    </row>
    <row r="113" spans="1:35" s="12" customFormat="1">
      <c r="A113" s="12">
        <v>529573</v>
      </c>
      <c r="B113" s="13">
        <v>9783110547221</v>
      </c>
      <c r="C113" s="13"/>
      <c r="D113" s="13">
        <v>9783110547207</v>
      </c>
      <c r="E113" s="12" t="s">
        <v>48</v>
      </c>
      <c r="F113" s="12" t="s">
        <v>655</v>
      </c>
      <c r="G113" s="12" t="s">
        <v>656</v>
      </c>
      <c r="I113" s="12" t="s">
        <v>100</v>
      </c>
      <c r="J113" s="12">
        <v>1</v>
      </c>
      <c r="K113" s="12" t="s">
        <v>186</v>
      </c>
      <c r="M113" s="12" t="s">
        <v>53</v>
      </c>
      <c r="N113" s="14">
        <v>43262</v>
      </c>
      <c r="O113" s="12">
        <v>2018</v>
      </c>
      <c r="P113" s="12" t="s">
        <v>40</v>
      </c>
      <c r="Q113" s="12">
        <v>360</v>
      </c>
      <c r="R113" s="12">
        <v>75</v>
      </c>
      <c r="T113" s="12">
        <v>2417</v>
      </c>
      <c r="U113" s="12" t="s">
        <v>41</v>
      </c>
      <c r="V113" s="12" t="s">
        <v>232</v>
      </c>
      <c r="W113" s="12" t="s">
        <v>232</v>
      </c>
      <c r="X113" s="12" t="s">
        <v>657</v>
      </c>
      <c r="Y113" s="12" t="s">
        <v>56</v>
      </c>
      <c r="Z113" s="12" t="s">
        <v>658</v>
      </c>
      <c r="AC113" s="12" t="s">
        <v>105</v>
      </c>
      <c r="AD113" s="12">
        <v>249</v>
      </c>
      <c r="AE113" s="13"/>
      <c r="AF113" s="13">
        <v>84.95</v>
      </c>
      <c r="AG113" s="12" t="str">
        <f>HYPERLINK("https://doi.org/10.1515/9783110547221")</f>
        <v>https://doi.org/10.1515/9783110547221</v>
      </c>
      <c r="AI113" s="12" t="s">
        <v>47</v>
      </c>
    </row>
    <row r="114" spans="1:35" s="12" customFormat="1">
      <c r="A114" s="12">
        <v>537189</v>
      </c>
      <c r="B114" s="13">
        <v>9781501509179</v>
      </c>
      <c r="C114" s="13"/>
      <c r="D114" s="13">
        <v>9780939950485</v>
      </c>
      <c r="F114" s="12" t="s">
        <v>659</v>
      </c>
      <c r="G114" s="12" t="s">
        <v>660</v>
      </c>
      <c r="I114" s="12" t="s">
        <v>661</v>
      </c>
      <c r="J114" s="12">
        <v>1</v>
      </c>
      <c r="K114" s="12" t="s">
        <v>160</v>
      </c>
      <c r="L114" s="15" t="s">
        <v>662</v>
      </c>
      <c r="M114" s="12" t="s">
        <v>53</v>
      </c>
      <c r="N114" s="14">
        <v>43451</v>
      </c>
      <c r="O114" s="12">
        <v>1998</v>
      </c>
      <c r="P114" s="12" t="s">
        <v>40</v>
      </c>
      <c r="Q114" s="12">
        <v>671</v>
      </c>
      <c r="U114" s="12" t="s">
        <v>41</v>
      </c>
      <c r="V114" s="12" t="s">
        <v>162</v>
      </c>
      <c r="W114" s="12" t="s">
        <v>162</v>
      </c>
      <c r="X114" s="12" t="s">
        <v>163</v>
      </c>
      <c r="Z114" s="12" t="s">
        <v>663</v>
      </c>
      <c r="AC114" s="12" t="s">
        <v>664</v>
      </c>
      <c r="AD114" s="12">
        <v>139</v>
      </c>
      <c r="AE114" s="13"/>
      <c r="AF114" s="13">
        <v>44.95</v>
      </c>
      <c r="AG114" s="12" t="str">
        <f>HYPERLINK("https://doi.org/10.1515/9781501509179")</f>
        <v>https://doi.org/10.1515/9781501509179</v>
      </c>
      <c r="AI114" s="12" t="s">
        <v>47</v>
      </c>
    </row>
    <row r="115" spans="1:35" s="12" customFormat="1">
      <c r="A115" s="12">
        <v>537124</v>
      </c>
      <c r="B115" s="13">
        <v>9781501508998</v>
      </c>
      <c r="C115" s="13"/>
      <c r="D115" s="13">
        <v>9780939950232</v>
      </c>
      <c r="F115" s="12" t="s">
        <v>665</v>
      </c>
      <c r="G115" s="12" t="s">
        <v>666</v>
      </c>
      <c r="I115" s="12" t="s">
        <v>667</v>
      </c>
      <c r="J115" s="12">
        <v>1</v>
      </c>
      <c r="K115" s="12" t="s">
        <v>160</v>
      </c>
      <c r="L115" s="15" t="s">
        <v>668</v>
      </c>
      <c r="M115" s="12" t="s">
        <v>53</v>
      </c>
      <c r="N115" s="14">
        <v>43451</v>
      </c>
      <c r="O115" s="12">
        <v>1988</v>
      </c>
      <c r="P115" s="12" t="s">
        <v>40</v>
      </c>
      <c r="Q115" s="12">
        <v>725</v>
      </c>
      <c r="U115" s="12" t="s">
        <v>41</v>
      </c>
      <c r="V115" s="12" t="s">
        <v>162</v>
      </c>
      <c r="W115" s="12" t="s">
        <v>162</v>
      </c>
      <c r="X115" s="12" t="s">
        <v>163</v>
      </c>
      <c r="Z115" s="12" t="s">
        <v>669</v>
      </c>
      <c r="AC115" s="12" t="s">
        <v>670</v>
      </c>
      <c r="AD115" s="12">
        <v>139</v>
      </c>
      <c r="AE115" s="13"/>
      <c r="AF115" s="13">
        <v>44.95</v>
      </c>
      <c r="AG115" s="12" t="str">
        <f>HYPERLINK("https://doi.org/10.1515/9781501508998")</f>
        <v>https://doi.org/10.1515/9781501508998</v>
      </c>
      <c r="AI115" s="12" t="s">
        <v>47</v>
      </c>
    </row>
    <row r="116" spans="1:35" s="12" customFormat="1">
      <c r="A116" s="12">
        <v>567597</v>
      </c>
      <c r="B116" s="13">
        <v>9783112318515</v>
      </c>
      <c r="C116" s="13">
        <v>9783112307243</v>
      </c>
      <c r="D116" s="13"/>
      <c r="F116" s="12" t="s">
        <v>671</v>
      </c>
      <c r="I116" s="12" t="s">
        <v>672</v>
      </c>
      <c r="J116" s="12">
        <v>0</v>
      </c>
      <c r="M116" s="12" t="s">
        <v>53</v>
      </c>
      <c r="N116" s="14">
        <v>43969</v>
      </c>
      <c r="O116" s="12">
        <v>1995</v>
      </c>
      <c r="P116" s="12" t="s">
        <v>40</v>
      </c>
      <c r="Q116" s="12">
        <v>296</v>
      </c>
      <c r="S116" s="12">
        <v>10</v>
      </c>
      <c r="U116" s="12" t="s">
        <v>41</v>
      </c>
      <c r="V116" s="12" t="s">
        <v>41</v>
      </c>
      <c r="W116" s="12" t="s">
        <v>41</v>
      </c>
      <c r="X116" s="12" t="s">
        <v>673</v>
      </c>
      <c r="AA116" s="12" t="s">
        <v>674</v>
      </c>
      <c r="AD116" s="12">
        <v>159</v>
      </c>
      <c r="AE116" s="13">
        <v>109.95</v>
      </c>
      <c r="AF116" s="13"/>
      <c r="AG116" s="12" t="str">
        <f>HYPERLINK("https://doi.org/10.1515/9783112318515")</f>
        <v>https://doi.org/10.1515/9783112318515</v>
      </c>
      <c r="AI116" s="12" t="s">
        <v>47</v>
      </c>
    </row>
    <row r="117" spans="1:35" s="12" customFormat="1">
      <c r="A117" s="12">
        <v>313850</v>
      </c>
      <c r="B117" s="13">
        <v>9783486856187</v>
      </c>
      <c r="C117" s="13"/>
      <c r="D117" s="13"/>
      <c r="E117" s="12" t="s">
        <v>48</v>
      </c>
      <c r="F117" s="12" t="s">
        <v>441</v>
      </c>
      <c r="G117" s="12" t="s">
        <v>442</v>
      </c>
      <c r="H117" s="12" t="s">
        <v>443</v>
      </c>
      <c r="J117" s="12">
        <v>1</v>
      </c>
      <c r="K117" s="12" t="s">
        <v>52</v>
      </c>
      <c r="L117" s="15" t="s">
        <v>675</v>
      </c>
      <c r="M117" s="12" t="s">
        <v>473</v>
      </c>
      <c r="N117" s="14">
        <v>41813</v>
      </c>
      <c r="O117" s="12">
        <v>2014</v>
      </c>
      <c r="P117" s="12" t="s">
        <v>40</v>
      </c>
      <c r="Q117" s="12">
        <v>284</v>
      </c>
      <c r="S117" s="12">
        <v>10</v>
      </c>
      <c r="T117" s="12">
        <v>2417</v>
      </c>
      <c r="U117" s="12" t="s">
        <v>41</v>
      </c>
      <c r="V117" s="12" t="s">
        <v>96</v>
      </c>
      <c r="W117" s="12" t="s">
        <v>96</v>
      </c>
      <c r="X117" s="12" t="s">
        <v>676</v>
      </c>
      <c r="Y117" s="12" t="s">
        <v>56</v>
      </c>
      <c r="Z117" s="12" t="s">
        <v>677</v>
      </c>
      <c r="AC117" s="12" t="s">
        <v>678</v>
      </c>
      <c r="AD117" s="12">
        <v>699</v>
      </c>
      <c r="AE117" s="13"/>
      <c r="AF117" s="13"/>
      <c r="AG117" s="12" t="str">
        <f>HYPERLINK("https://doi.org/10.1524/9783486856187")</f>
        <v>https://doi.org/10.1524/9783486856187</v>
      </c>
      <c r="AI117" s="12" t="s">
        <v>47</v>
      </c>
    </row>
    <row r="118" spans="1:35" s="12" customFormat="1">
      <c r="A118" s="12">
        <v>537155</v>
      </c>
      <c r="B118" s="13">
        <v>9781501509131</v>
      </c>
      <c r="C118" s="13"/>
      <c r="D118" s="13">
        <v>9780939950287</v>
      </c>
      <c r="F118" s="12" t="s">
        <v>679</v>
      </c>
      <c r="I118" s="12" t="s">
        <v>680</v>
      </c>
      <c r="J118" s="12">
        <v>1</v>
      </c>
      <c r="K118" s="12" t="s">
        <v>160</v>
      </c>
      <c r="L118" s="15" t="s">
        <v>62</v>
      </c>
      <c r="M118" s="12" t="s">
        <v>53</v>
      </c>
      <c r="N118" s="14">
        <v>43451</v>
      </c>
      <c r="O118" s="12">
        <v>1990</v>
      </c>
      <c r="P118" s="12" t="s">
        <v>40</v>
      </c>
      <c r="Q118" s="12">
        <v>603</v>
      </c>
      <c r="U118" s="12" t="s">
        <v>41</v>
      </c>
      <c r="V118" s="12" t="s">
        <v>162</v>
      </c>
      <c r="W118" s="12" t="s">
        <v>162</v>
      </c>
      <c r="X118" s="12" t="s">
        <v>163</v>
      </c>
      <c r="Z118" s="12" t="s">
        <v>681</v>
      </c>
      <c r="AC118" s="12" t="s">
        <v>682</v>
      </c>
      <c r="AD118" s="12">
        <v>139</v>
      </c>
      <c r="AE118" s="13"/>
      <c r="AF118" s="13">
        <v>44.95</v>
      </c>
      <c r="AG118" s="12" t="str">
        <f>HYPERLINK("https://doi.org/10.1515/9781501509131")</f>
        <v>https://doi.org/10.1515/9781501509131</v>
      </c>
      <c r="AI118" s="12" t="s">
        <v>47</v>
      </c>
    </row>
    <row r="119" spans="1:35" s="12" customFormat="1">
      <c r="A119" s="12">
        <v>534067</v>
      </c>
      <c r="B119" s="13">
        <v>9783110581393</v>
      </c>
      <c r="C119" s="13"/>
      <c r="D119" s="13">
        <v>9783110561807</v>
      </c>
      <c r="E119" s="12" t="s">
        <v>48</v>
      </c>
      <c r="F119" s="12" t="s">
        <v>683</v>
      </c>
      <c r="I119" s="12" t="s">
        <v>684</v>
      </c>
      <c r="J119" s="12">
        <v>1</v>
      </c>
      <c r="K119" s="12" t="s">
        <v>186</v>
      </c>
      <c r="M119" s="12" t="s">
        <v>53</v>
      </c>
      <c r="N119" s="14">
        <v>43668</v>
      </c>
      <c r="O119" s="12">
        <v>2019</v>
      </c>
      <c r="P119" s="12" t="s">
        <v>40</v>
      </c>
      <c r="Q119" s="12">
        <v>344</v>
      </c>
      <c r="T119" s="12">
        <v>2417</v>
      </c>
      <c r="U119" s="12" t="s">
        <v>41</v>
      </c>
      <c r="V119" s="12" t="s">
        <v>109</v>
      </c>
      <c r="W119" s="12" t="s">
        <v>109</v>
      </c>
      <c r="X119" s="12" t="s">
        <v>685</v>
      </c>
      <c r="Y119" s="12" t="s">
        <v>56</v>
      </c>
      <c r="Z119" s="12" t="s">
        <v>686</v>
      </c>
      <c r="AC119" s="12" t="s">
        <v>687</v>
      </c>
      <c r="AD119" s="12">
        <v>249</v>
      </c>
      <c r="AE119" s="13"/>
      <c r="AF119" s="13">
        <v>69.95</v>
      </c>
      <c r="AG119" s="12" t="str">
        <f>HYPERLINK("https://doi.org/10.1515/9783110581393")</f>
        <v>https://doi.org/10.1515/9783110581393</v>
      </c>
      <c r="AI119" s="12" t="s">
        <v>47</v>
      </c>
    </row>
    <row r="120" spans="1:35" s="12" customFormat="1">
      <c r="A120" s="12">
        <v>598580</v>
      </c>
      <c r="B120" s="13">
        <v>9783110739879</v>
      </c>
      <c r="C120" s="13"/>
      <c r="D120" s="13">
        <v>9783110739855</v>
      </c>
      <c r="E120" s="12" t="s">
        <v>48</v>
      </c>
      <c r="F120" s="12" t="s">
        <v>688</v>
      </c>
      <c r="G120" s="12" t="s">
        <v>689</v>
      </c>
      <c r="I120" s="12" t="s">
        <v>690</v>
      </c>
      <c r="J120" s="12">
        <v>1</v>
      </c>
      <c r="K120" s="12" t="s">
        <v>186</v>
      </c>
      <c r="M120" s="12" t="s">
        <v>53</v>
      </c>
      <c r="N120" s="14">
        <v>44872</v>
      </c>
      <c r="O120" s="12">
        <v>2023</v>
      </c>
      <c r="P120" s="12" t="s">
        <v>40</v>
      </c>
      <c r="Q120" s="12">
        <v>617</v>
      </c>
      <c r="R120" s="12">
        <v>90</v>
      </c>
      <c r="T120" s="12">
        <v>2417</v>
      </c>
      <c r="U120" s="12" t="s">
        <v>41</v>
      </c>
      <c r="V120" s="12" t="s">
        <v>232</v>
      </c>
      <c r="W120" s="12" t="s">
        <v>232</v>
      </c>
      <c r="X120" s="12" t="s">
        <v>691</v>
      </c>
      <c r="Y120" s="12" t="s">
        <v>56</v>
      </c>
      <c r="Z120" s="12" t="s">
        <v>692</v>
      </c>
      <c r="AC120" s="12" t="s">
        <v>693</v>
      </c>
      <c r="AD120" s="12">
        <v>249</v>
      </c>
      <c r="AE120" s="13"/>
      <c r="AF120" s="13">
        <v>104.95</v>
      </c>
      <c r="AG120" s="12" t="str">
        <f>HYPERLINK("https://doi.org/10.1515/9783110739879")</f>
        <v>https://doi.org/10.1515/9783110739879</v>
      </c>
      <c r="AI120" s="12" t="s">
        <v>47</v>
      </c>
    </row>
    <row r="121" spans="1:35" s="12" customFormat="1">
      <c r="A121" s="12">
        <v>609945</v>
      </c>
      <c r="B121" s="13">
        <v>9783110762761</v>
      </c>
      <c r="C121" s="13"/>
      <c r="D121" s="13">
        <v>9783110762754</v>
      </c>
      <c r="E121" s="12" t="s">
        <v>48</v>
      </c>
      <c r="F121" s="12" t="s">
        <v>694</v>
      </c>
      <c r="G121" s="12" t="s">
        <v>695</v>
      </c>
      <c r="H121" s="12" t="s">
        <v>696</v>
      </c>
      <c r="J121" s="12">
        <v>1</v>
      </c>
      <c r="K121" s="12" t="s">
        <v>52</v>
      </c>
      <c r="M121" s="12" t="s">
        <v>53</v>
      </c>
      <c r="N121" s="14">
        <v>44522</v>
      </c>
      <c r="O121" s="12">
        <v>2022</v>
      </c>
      <c r="P121" s="12" t="s">
        <v>40</v>
      </c>
      <c r="Q121" s="12">
        <v>117</v>
      </c>
      <c r="R121" s="12">
        <v>2</v>
      </c>
      <c r="T121" s="12">
        <v>2417</v>
      </c>
      <c r="U121" s="12" t="s">
        <v>41</v>
      </c>
      <c r="V121" s="12" t="s">
        <v>123</v>
      </c>
      <c r="W121" s="12" t="s">
        <v>123</v>
      </c>
      <c r="X121" s="12" t="s">
        <v>697</v>
      </c>
      <c r="Y121" s="12" t="s">
        <v>56</v>
      </c>
      <c r="Z121" s="12" t="s">
        <v>698</v>
      </c>
      <c r="AC121" s="12" t="s">
        <v>699</v>
      </c>
      <c r="AD121" s="12">
        <v>699</v>
      </c>
      <c r="AE121" s="13"/>
      <c r="AF121" s="13">
        <v>69.95</v>
      </c>
      <c r="AG121" s="12" t="str">
        <f>HYPERLINK("https://doi.org/10.1515/9783110762761")</f>
        <v>https://doi.org/10.1515/9783110762761</v>
      </c>
      <c r="AI121" s="12" t="s">
        <v>47</v>
      </c>
    </row>
    <row r="122" spans="1:35" s="12" customFormat="1">
      <c r="A122" s="12">
        <v>537040</v>
      </c>
      <c r="B122" s="13">
        <v>9781501508356</v>
      </c>
      <c r="C122" s="13"/>
      <c r="D122" s="13">
        <v>9780939950881</v>
      </c>
      <c r="F122" s="12" t="s">
        <v>700</v>
      </c>
      <c r="I122" s="12" t="s">
        <v>701</v>
      </c>
      <c r="J122" s="12">
        <v>1</v>
      </c>
      <c r="K122" s="12" t="s">
        <v>160</v>
      </c>
      <c r="L122" s="15" t="s">
        <v>702</v>
      </c>
      <c r="M122" s="12" t="s">
        <v>53</v>
      </c>
      <c r="N122" s="14">
        <v>43451</v>
      </c>
      <c r="O122" s="12">
        <v>2012</v>
      </c>
      <c r="P122" s="12" t="s">
        <v>40</v>
      </c>
      <c r="Q122" s="12">
        <v>364</v>
      </c>
      <c r="U122" s="12" t="s">
        <v>41</v>
      </c>
      <c r="V122" s="12" t="s">
        <v>162</v>
      </c>
      <c r="W122" s="12" t="s">
        <v>162</v>
      </c>
      <c r="X122" s="12" t="s">
        <v>215</v>
      </c>
      <c r="Z122" s="12" t="s">
        <v>703</v>
      </c>
      <c r="AC122" s="12" t="s">
        <v>704</v>
      </c>
      <c r="AD122" s="12">
        <v>139</v>
      </c>
      <c r="AE122" s="13"/>
      <c r="AF122" s="13">
        <v>44.95</v>
      </c>
      <c r="AG122" s="12" t="str">
        <f>HYPERLINK("https://doi.org/10.1515/9781501508356")</f>
        <v>https://doi.org/10.1515/9781501508356</v>
      </c>
      <c r="AI122" s="12" t="s">
        <v>47</v>
      </c>
    </row>
    <row r="123" spans="1:35" s="12" customFormat="1">
      <c r="A123" s="12">
        <v>537283</v>
      </c>
      <c r="B123" s="13">
        <v>9781501509223</v>
      </c>
      <c r="C123" s="13"/>
      <c r="D123" s="13">
        <v>9780939950416</v>
      </c>
      <c r="F123" s="12" t="s">
        <v>705</v>
      </c>
      <c r="G123" s="12" t="s">
        <v>706</v>
      </c>
      <c r="I123" s="12" t="s">
        <v>707</v>
      </c>
      <c r="J123" s="12">
        <v>1</v>
      </c>
      <c r="K123" s="12" t="s">
        <v>160</v>
      </c>
      <c r="L123" s="15" t="s">
        <v>708</v>
      </c>
      <c r="M123" s="12" t="s">
        <v>53</v>
      </c>
      <c r="N123" s="14">
        <v>43451</v>
      </c>
      <c r="O123" s="12">
        <v>1996</v>
      </c>
      <c r="P123" s="12" t="s">
        <v>40</v>
      </c>
      <c r="Q123" s="12">
        <v>864</v>
      </c>
      <c r="U123" s="12" t="s">
        <v>41</v>
      </c>
      <c r="V123" s="12" t="s">
        <v>162</v>
      </c>
      <c r="W123" s="12" t="s">
        <v>162</v>
      </c>
      <c r="X123" s="12" t="s">
        <v>163</v>
      </c>
      <c r="Z123" s="12" t="s">
        <v>709</v>
      </c>
      <c r="AC123" s="12" t="s">
        <v>710</v>
      </c>
      <c r="AD123" s="12">
        <v>139</v>
      </c>
      <c r="AE123" s="13"/>
      <c r="AF123" s="13">
        <v>44.95</v>
      </c>
      <c r="AG123" s="12" t="str">
        <f>HYPERLINK("https://doi.org/10.1515/9781501509223")</f>
        <v>https://doi.org/10.1515/9781501509223</v>
      </c>
      <c r="AI123" s="12" t="s">
        <v>47</v>
      </c>
    </row>
    <row r="124" spans="1:35" s="12" customFormat="1">
      <c r="A124" s="12">
        <v>569084</v>
      </c>
      <c r="B124" s="13">
        <v>9781501512001</v>
      </c>
      <c r="C124" s="13"/>
      <c r="D124" s="13">
        <v>9781946850010</v>
      </c>
      <c r="F124" s="12" t="s">
        <v>711</v>
      </c>
      <c r="I124" s="12" t="s">
        <v>712</v>
      </c>
      <c r="J124" s="12">
        <v>1</v>
      </c>
      <c r="K124" s="12" t="s">
        <v>160</v>
      </c>
      <c r="L124" s="15" t="s">
        <v>713</v>
      </c>
      <c r="M124" s="12" t="s">
        <v>53</v>
      </c>
      <c r="N124" s="14">
        <v>44004</v>
      </c>
      <c r="O124" s="12">
        <v>0</v>
      </c>
      <c r="P124" s="12" t="s">
        <v>40</v>
      </c>
      <c r="Q124" s="12">
        <v>500</v>
      </c>
      <c r="T124" s="12">
        <v>2320</v>
      </c>
      <c r="U124" s="12" t="s">
        <v>41</v>
      </c>
      <c r="V124" s="12" t="s">
        <v>162</v>
      </c>
      <c r="W124" s="12" t="s">
        <v>162</v>
      </c>
      <c r="X124" s="12" t="s">
        <v>215</v>
      </c>
      <c r="Z124" s="12" t="s">
        <v>714</v>
      </c>
      <c r="AC124" s="12" t="s">
        <v>715</v>
      </c>
      <c r="AD124" s="12">
        <v>139</v>
      </c>
      <c r="AE124" s="13"/>
      <c r="AF124" s="13">
        <v>54.95</v>
      </c>
      <c r="AG124" s="12" t="str">
        <f>HYPERLINK("https://doi.org/10.1515/9781501512001")</f>
        <v>https://doi.org/10.1515/9781501512001</v>
      </c>
      <c r="AI124" s="12" t="s">
        <v>47</v>
      </c>
    </row>
    <row r="125" spans="1:35" s="12" customFormat="1">
      <c r="A125" s="12">
        <v>537032</v>
      </c>
      <c r="B125" s="13">
        <v>9781501508073</v>
      </c>
      <c r="C125" s="13"/>
      <c r="D125" s="13">
        <v>9780939950928</v>
      </c>
      <c r="F125" s="12" t="s">
        <v>716</v>
      </c>
      <c r="I125" s="12" t="s">
        <v>717</v>
      </c>
      <c r="J125" s="12">
        <v>1</v>
      </c>
      <c r="K125" s="12" t="s">
        <v>160</v>
      </c>
      <c r="L125" s="15" t="s">
        <v>718</v>
      </c>
      <c r="M125" s="12" t="s">
        <v>53</v>
      </c>
      <c r="N125" s="14">
        <v>43451</v>
      </c>
      <c r="O125" s="12">
        <v>2013</v>
      </c>
      <c r="P125" s="12" t="s">
        <v>40</v>
      </c>
      <c r="Q125" s="12">
        <v>539</v>
      </c>
      <c r="U125" s="12" t="s">
        <v>41</v>
      </c>
      <c r="V125" s="12" t="s">
        <v>162</v>
      </c>
      <c r="W125" s="12" t="s">
        <v>162</v>
      </c>
      <c r="X125" s="12" t="s">
        <v>215</v>
      </c>
      <c r="Z125" s="12" t="s">
        <v>719</v>
      </c>
      <c r="AC125" s="12" t="s">
        <v>720</v>
      </c>
      <c r="AD125" s="12">
        <v>139</v>
      </c>
      <c r="AE125" s="13"/>
      <c r="AF125" s="13">
        <v>44.95</v>
      </c>
      <c r="AG125" s="12" t="str">
        <f>HYPERLINK("https://doi.org/10.1515/9781501508073")</f>
        <v>https://doi.org/10.1515/9781501508073</v>
      </c>
      <c r="AI125" s="12" t="s">
        <v>47</v>
      </c>
    </row>
    <row r="126" spans="1:35" s="12" customFormat="1">
      <c r="A126" s="12">
        <v>124649</v>
      </c>
      <c r="B126" s="13">
        <v>9783110290349</v>
      </c>
      <c r="C126" s="13"/>
      <c r="D126" s="13">
        <v>9783110290332</v>
      </c>
      <c r="E126" s="12" t="s">
        <v>48</v>
      </c>
      <c r="F126" s="12" t="s">
        <v>721</v>
      </c>
      <c r="H126" s="12" t="s">
        <v>428</v>
      </c>
      <c r="J126" s="12">
        <v>1</v>
      </c>
      <c r="K126" s="12" t="s">
        <v>52</v>
      </c>
      <c r="L126" s="15" t="s">
        <v>722</v>
      </c>
      <c r="M126" s="12" t="s">
        <v>53</v>
      </c>
      <c r="N126" s="14">
        <v>42352</v>
      </c>
      <c r="O126" s="12">
        <v>2016</v>
      </c>
      <c r="P126" s="12" t="s">
        <v>40</v>
      </c>
      <c r="Q126" s="12">
        <v>298</v>
      </c>
      <c r="R126" s="12">
        <v>100</v>
      </c>
      <c r="S126" s="12">
        <v>10</v>
      </c>
      <c r="T126" s="12">
        <v>2417</v>
      </c>
      <c r="U126" s="12" t="s">
        <v>41</v>
      </c>
      <c r="V126" s="12" t="s">
        <v>71</v>
      </c>
      <c r="W126" s="12" t="s">
        <v>71</v>
      </c>
      <c r="X126" s="12" t="s">
        <v>723</v>
      </c>
      <c r="Y126" s="12" t="s">
        <v>56</v>
      </c>
      <c r="Z126" s="12" t="s">
        <v>724</v>
      </c>
      <c r="AA126" s="12" t="s">
        <v>725</v>
      </c>
      <c r="AB126" s="12" t="s">
        <v>726</v>
      </c>
      <c r="AC126" s="12" t="s">
        <v>727</v>
      </c>
      <c r="AD126" s="12">
        <v>249</v>
      </c>
      <c r="AE126" s="13"/>
      <c r="AF126" s="13">
        <v>69.95</v>
      </c>
      <c r="AG126" s="12" t="str">
        <f>HYPERLINK("https://doi.org/10.1515/9783110290349")</f>
        <v>https://doi.org/10.1515/9783110290349</v>
      </c>
      <c r="AI126" s="12" t="s">
        <v>47</v>
      </c>
    </row>
    <row r="127" spans="1:35" s="12" customFormat="1">
      <c r="A127" s="12">
        <v>537153</v>
      </c>
      <c r="B127" s="13">
        <v>9781501509117</v>
      </c>
      <c r="C127" s="13"/>
      <c r="D127" s="13">
        <v>9780939950577</v>
      </c>
      <c r="F127" s="12" t="s">
        <v>728</v>
      </c>
      <c r="G127" s="12" t="s">
        <v>729</v>
      </c>
      <c r="I127" s="12" t="s">
        <v>730</v>
      </c>
      <c r="J127" s="12">
        <v>1</v>
      </c>
      <c r="K127" s="12" t="s">
        <v>160</v>
      </c>
      <c r="L127" s="15" t="s">
        <v>731</v>
      </c>
      <c r="M127" s="12" t="s">
        <v>53</v>
      </c>
      <c r="N127" s="14">
        <v>43451</v>
      </c>
      <c r="O127" s="12">
        <v>2001</v>
      </c>
      <c r="P127" s="12" t="s">
        <v>40</v>
      </c>
      <c r="Q127" s="12">
        <v>654</v>
      </c>
      <c r="U127" s="12" t="s">
        <v>41</v>
      </c>
      <c r="V127" s="12" t="s">
        <v>162</v>
      </c>
      <c r="W127" s="12" t="s">
        <v>162</v>
      </c>
      <c r="X127" s="12" t="s">
        <v>163</v>
      </c>
      <c r="Z127" s="12" t="s">
        <v>732</v>
      </c>
      <c r="AC127" s="12" t="s">
        <v>733</v>
      </c>
      <c r="AD127" s="12">
        <v>139</v>
      </c>
      <c r="AE127" s="13"/>
      <c r="AF127" s="13">
        <v>44.95</v>
      </c>
      <c r="AG127" s="12" t="str">
        <f>HYPERLINK("https://doi.org/10.1515/9781501509117")</f>
        <v>https://doi.org/10.1515/9781501509117</v>
      </c>
      <c r="AI127" s="12" t="s">
        <v>47</v>
      </c>
    </row>
    <row r="128" spans="1:35" s="12" customFormat="1">
      <c r="A128" s="12">
        <v>608556</v>
      </c>
      <c r="B128" s="13">
        <v>9783110758023</v>
      </c>
      <c r="C128" s="13"/>
      <c r="D128" s="13">
        <v>9783110758016</v>
      </c>
      <c r="E128" s="12" t="s">
        <v>48</v>
      </c>
      <c r="F128" s="12" t="s">
        <v>734</v>
      </c>
      <c r="G128" s="12" t="s">
        <v>735</v>
      </c>
      <c r="H128" s="12" t="s">
        <v>736</v>
      </c>
      <c r="J128" s="12">
        <v>1</v>
      </c>
      <c r="K128" s="12" t="s">
        <v>52</v>
      </c>
      <c r="M128" s="12" t="s">
        <v>53</v>
      </c>
      <c r="N128" s="14">
        <v>44599</v>
      </c>
      <c r="O128" s="12">
        <v>2022</v>
      </c>
      <c r="P128" s="12" t="s">
        <v>40</v>
      </c>
      <c r="Q128" s="12">
        <v>211</v>
      </c>
      <c r="R128" s="12">
        <v>230</v>
      </c>
      <c r="T128" s="12">
        <v>2417</v>
      </c>
      <c r="U128" s="12" t="s">
        <v>41</v>
      </c>
      <c r="V128" s="12" t="s">
        <v>737</v>
      </c>
      <c r="W128" s="12" t="s">
        <v>737</v>
      </c>
      <c r="X128" s="12" t="s">
        <v>738</v>
      </c>
      <c r="Y128" s="12" t="s">
        <v>56</v>
      </c>
      <c r="Z128" s="12" t="s">
        <v>739</v>
      </c>
      <c r="AC128" s="12" t="s">
        <v>740</v>
      </c>
      <c r="AD128" s="12">
        <v>699</v>
      </c>
      <c r="AE128" s="13"/>
      <c r="AF128" s="13">
        <v>72.95</v>
      </c>
      <c r="AG128" s="12" t="str">
        <f>HYPERLINK("https://doi.org/10.1515/9783110758023")</f>
        <v>https://doi.org/10.1515/9783110758023</v>
      </c>
      <c r="AI128" s="12" t="s">
        <v>47</v>
      </c>
    </row>
    <row r="129" spans="1:35" s="12" customFormat="1">
      <c r="A129" s="12">
        <v>537207</v>
      </c>
      <c r="B129" s="13">
        <v>9781501509322</v>
      </c>
      <c r="C129" s="13"/>
      <c r="D129" s="13">
        <v>9780939950652</v>
      </c>
      <c r="F129" s="12" t="s">
        <v>741</v>
      </c>
      <c r="I129" s="12" t="s">
        <v>742</v>
      </c>
      <c r="J129" s="12">
        <v>1</v>
      </c>
      <c r="K129" s="12" t="s">
        <v>160</v>
      </c>
      <c r="L129" s="15" t="s">
        <v>743</v>
      </c>
      <c r="M129" s="12" t="s">
        <v>53</v>
      </c>
      <c r="N129" s="14">
        <v>43451</v>
      </c>
      <c r="O129" s="12">
        <v>2003</v>
      </c>
      <c r="P129" s="12" t="s">
        <v>40</v>
      </c>
      <c r="Q129" s="12">
        <v>500</v>
      </c>
      <c r="U129" s="12" t="s">
        <v>41</v>
      </c>
      <c r="V129" s="12" t="s">
        <v>162</v>
      </c>
      <c r="W129" s="12" t="s">
        <v>162</v>
      </c>
      <c r="X129" s="12" t="s">
        <v>163</v>
      </c>
      <c r="Z129" s="12" t="s">
        <v>744</v>
      </c>
      <c r="AC129" s="12" t="s">
        <v>745</v>
      </c>
      <c r="AD129" s="12">
        <v>139</v>
      </c>
      <c r="AE129" s="13"/>
      <c r="AF129" s="13">
        <v>44.95</v>
      </c>
      <c r="AG129" s="12" t="str">
        <f>HYPERLINK("https://doi.org/10.1515/9781501509322")</f>
        <v>https://doi.org/10.1515/9781501509322</v>
      </c>
      <c r="AI129" s="12" t="s">
        <v>47</v>
      </c>
    </row>
    <row r="130" spans="1:35" s="12" customFormat="1">
      <c r="A130" s="12">
        <v>576206</v>
      </c>
      <c r="B130" s="13">
        <v>9783110695373</v>
      </c>
      <c r="C130" s="13">
        <v>9783110695212</v>
      </c>
      <c r="D130" s="13"/>
      <c r="F130" s="12" t="s">
        <v>746</v>
      </c>
      <c r="I130" s="12" t="s">
        <v>747</v>
      </c>
      <c r="J130" s="12">
        <v>1</v>
      </c>
      <c r="K130" s="12" t="s">
        <v>502</v>
      </c>
      <c r="L130" s="15" t="s">
        <v>748</v>
      </c>
      <c r="M130" s="12" t="s">
        <v>53</v>
      </c>
      <c r="N130" s="14">
        <v>44214</v>
      </c>
      <c r="O130" s="12">
        <v>2021</v>
      </c>
      <c r="P130" s="12" t="s">
        <v>40</v>
      </c>
      <c r="Q130" s="12">
        <v>150</v>
      </c>
      <c r="R130" s="12">
        <v>7</v>
      </c>
      <c r="T130" s="12">
        <v>2417</v>
      </c>
      <c r="U130" s="12" t="s">
        <v>41</v>
      </c>
      <c r="V130" s="12" t="s">
        <v>251</v>
      </c>
      <c r="W130" s="12" t="s">
        <v>251</v>
      </c>
      <c r="X130" s="12" t="s">
        <v>749</v>
      </c>
      <c r="Z130" s="12" t="s">
        <v>750</v>
      </c>
      <c r="AC130" s="12" t="s">
        <v>751</v>
      </c>
      <c r="AD130" s="12">
        <v>139</v>
      </c>
      <c r="AE130" s="13">
        <v>159.94999999999999</v>
      </c>
      <c r="AF130" s="13"/>
      <c r="AG130" s="12" t="str">
        <f>HYPERLINK("https://doi.org/10.1515/9783110695373")</f>
        <v>https://doi.org/10.1515/9783110695373</v>
      </c>
      <c r="AI130" s="12" t="s">
        <v>47</v>
      </c>
    </row>
    <row r="131" spans="1:35" s="12" customFormat="1">
      <c r="A131" s="12">
        <v>125782</v>
      </c>
      <c r="B131" s="13">
        <v>9783110298581</v>
      </c>
      <c r="C131" s="13">
        <v>9783110298383</v>
      </c>
      <c r="D131" s="13">
        <v>9783110555653</v>
      </c>
      <c r="F131" s="12" t="s">
        <v>752</v>
      </c>
      <c r="G131" s="12" t="s">
        <v>753</v>
      </c>
      <c r="I131" s="12" t="s">
        <v>754</v>
      </c>
      <c r="J131" s="12">
        <v>1</v>
      </c>
      <c r="M131" s="12" t="s">
        <v>53</v>
      </c>
      <c r="N131" s="14">
        <v>41767</v>
      </c>
      <c r="O131" s="12">
        <v>2014</v>
      </c>
      <c r="P131" s="12" t="s">
        <v>40</v>
      </c>
      <c r="Q131" s="12">
        <v>588</v>
      </c>
      <c r="R131" s="12">
        <v>393</v>
      </c>
      <c r="T131" s="12">
        <v>2417</v>
      </c>
      <c r="U131" s="12" t="s">
        <v>41</v>
      </c>
      <c r="V131" s="12" t="s">
        <v>96</v>
      </c>
      <c r="W131" s="12" t="s">
        <v>96</v>
      </c>
      <c r="X131" s="12" t="s">
        <v>755</v>
      </c>
      <c r="Z131" s="12" t="s">
        <v>756</v>
      </c>
      <c r="AC131" s="12" t="s">
        <v>757</v>
      </c>
      <c r="AD131" s="12">
        <v>139</v>
      </c>
      <c r="AE131" s="13">
        <v>159.94999999999999</v>
      </c>
      <c r="AF131" s="13">
        <v>25.95</v>
      </c>
      <c r="AG131" s="12" t="str">
        <f>HYPERLINK("https://doi.org/10.1515/9783110298581")</f>
        <v>https://doi.org/10.1515/9783110298581</v>
      </c>
      <c r="AI131" s="12" t="s">
        <v>47</v>
      </c>
    </row>
    <row r="132" spans="1:35" s="12" customFormat="1">
      <c r="A132" s="12">
        <v>522815</v>
      </c>
      <c r="B132" s="13">
        <v>9783110497342</v>
      </c>
      <c r="C132" s="13">
        <v>9783110491227</v>
      </c>
      <c r="D132" s="13"/>
      <c r="F132" s="12" t="s">
        <v>758</v>
      </c>
      <c r="I132" s="12" t="s">
        <v>759</v>
      </c>
      <c r="J132" s="12">
        <v>1</v>
      </c>
      <c r="M132" s="12" t="s">
        <v>53</v>
      </c>
      <c r="N132" s="14">
        <v>43087</v>
      </c>
      <c r="O132" s="12">
        <v>2018</v>
      </c>
      <c r="P132" s="12" t="s">
        <v>40</v>
      </c>
      <c r="Q132" s="12">
        <v>344</v>
      </c>
      <c r="T132" s="12">
        <v>2417</v>
      </c>
      <c r="U132" s="12" t="s">
        <v>41</v>
      </c>
      <c r="V132" s="12" t="s">
        <v>41</v>
      </c>
      <c r="W132" s="12" t="s">
        <v>41</v>
      </c>
      <c r="X132" s="12" t="s">
        <v>760</v>
      </c>
      <c r="Z132" s="12" t="s">
        <v>761</v>
      </c>
      <c r="AC132" s="12" t="s">
        <v>762</v>
      </c>
      <c r="AD132" s="12">
        <v>139</v>
      </c>
      <c r="AE132" s="13">
        <v>169.95</v>
      </c>
      <c r="AF132" s="13"/>
      <c r="AG132" s="12" t="str">
        <f>HYPERLINK("https://doi.org/10.1515/9783110497342")</f>
        <v>https://doi.org/10.1515/9783110497342</v>
      </c>
      <c r="AI132" s="12" t="s">
        <v>47</v>
      </c>
    </row>
    <row r="133" spans="1:35" s="12" customFormat="1">
      <c r="A133" s="12">
        <v>569779</v>
      </c>
      <c r="B133" s="13">
        <v>9783110676457</v>
      </c>
      <c r="C133" s="13">
        <v>9783110676419</v>
      </c>
      <c r="D133" s="13"/>
      <c r="F133" s="12" t="s">
        <v>763</v>
      </c>
      <c r="G133" s="12" t="s">
        <v>764</v>
      </c>
      <c r="I133" s="12" t="s">
        <v>765</v>
      </c>
      <c r="J133" s="12">
        <v>1</v>
      </c>
      <c r="M133" s="12" t="s">
        <v>53</v>
      </c>
      <c r="N133" s="14">
        <v>44550</v>
      </c>
      <c r="O133" s="12">
        <v>2022</v>
      </c>
      <c r="P133" s="12" t="s">
        <v>40</v>
      </c>
      <c r="Q133" s="12">
        <v>246</v>
      </c>
      <c r="R133" s="12">
        <v>18</v>
      </c>
      <c r="T133" s="12">
        <v>2417</v>
      </c>
      <c r="U133" s="12" t="s">
        <v>41</v>
      </c>
      <c r="V133" s="12" t="s">
        <v>151</v>
      </c>
      <c r="W133" s="12" t="s">
        <v>151</v>
      </c>
      <c r="X133" s="12" t="s">
        <v>766</v>
      </c>
      <c r="Z133" s="12" t="s">
        <v>767</v>
      </c>
      <c r="AC133" s="12" t="s">
        <v>768</v>
      </c>
      <c r="AD133" s="12">
        <v>139</v>
      </c>
      <c r="AE133" s="13">
        <v>159.94999999999999</v>
      </c>
      <c r="AF133" s="13"/>
      <c r="AG133" s="12" t="str">
        <f>HYPERLINK("https://doi.org/10.1515/9783110676457")</f>
        <v>https://doi.org/10.1515/9783110676457</v>
      </c>
      <c r="AI133" s="12" t="s">
        <v>47</v>
      </c>
    </row>
    <row r="134" spans="1:35" s="12" customFormat="1">
      <c r="A134" s="12">
        <v>528662</v>
      </c>
      <c r="B134" s="13">
        <v>9783110540895</v>
      </c>
      <c r="C134" s="13">
        <v>9783110539905</v>
      </c>
      <c r="D134" s="13"/>
      <c r="F134" s="12" t="s">
        <v>769</v>
      </c>
      <c r="H134" s="12" t="s">
        <v>428</v>
      </c>
      <c r="J134" s="12">
        <v>1</v>
      </c>
      <c r="K134" s="12" t="s">
        <v>150</v>
      </c>
      <c r="M134" s="12" t="s">
        <v>53</v>
      </c>
      <c r="N134" s="14">
        <v>43073</v>
      </c>
      <c r="O134" s="12">
        <v>2018</v>
      </c>
      <c r="P134" s="12" t="s">
        <v>40</v>
      </c>
      <c r="Q134" s="12">
        <v>286</v>
      </c>
      <c r="R134" s="12">
        <v>100</v>
      </c>
      <c r="T134" s="12">
        <v>2417</v>
      </c>
      <c r="U134" s="12" t="s">
        <v>41</v>
      </c>
      <c r="V134" s="12" t="s">
        <v>42</v>
      </c>
      <c r="W134" s="12" t="s">
        <v>42</v>
      </c>
      <c r="X134" s="12" t="s">
        <v>770</v>
      </c>
      <c r="Z134" s="12" t="s">
        <v>771</v>
      </c>
      <c r="AC134" s="12" t="s">
        <v>772</v>
      </c>
      <c r="AD134" s="12">
        <v>249</v>
      </c>
      <c r="AE134" s="13">
        <v>250</v>
      </c>
      <c r="AF134" s="13"/>
      <c r="AG134" s="12" t="str">
        <f>HYPERLINK("https://doi.org/10.1515/9783110540895")</f>
        <v>https://doi.org/10.1515/9783110540895</v>
      </c>
      <c r="AI134" s="12" t="s">
        <v>47</v>
      </c>
    </row>
    <row r="135" spans="1:35" s="12" customFormat="1">
      <c r="A135" s="12">
        <v>537205</v>
      </c>
      <c r="B135" s="13">
        <v>9781501509360</v>
      </c>
      <c r="C135" s="13"/>
      <c r="D135" s="13">
        <v>9780939950676</v>
      </c>
      <c r="F135" s="12" t="s">
        <v>773</v>
      </c>
      <c r="I135" s="12" t="s">
        <v>774</v>
      </c>
      <c r="J135" s="12">
        <v>1</v>
      </c>
      <c r="K135" s="12" t="s">
        <v>160</v>
      </c>
      <c r="L135" s="15" t="s">
        <v>775</v>
      </c>
      <c r="M135" s="12" t="s">
        <v>53</v>
      </c>
      <c r="N135" s="14">
        <v>43451</v>
      </c>
      <c r="O135" s="12">
        <v>2004</v>
      </c>
      <c r="P135" s="12" t="s">
        <v>40</v>
      </c>
      <c r="Q135" s="12">
        <v>454</v>
      </c>
      <c r="U135" s="12" t="s">
        <v>41</v>
      </c>
      <c r="V135" s="12" t="s">
        <v>162</v>
      </c>
      <c r="W135" s="12" t="s">
        <v>162</v>
      </c>
      <c r="X135" s="12" t="s">
        <v>163</v>
      </c>
      <c r="Z135" s="12" t="s">
        <v>776</v>
      </c>
      <c r="AC135" s="12" t="s">
        <v>777</v>
      </c>
      <c r="AD135" s="12">
        <v>139</v>
      </c>
      <c r="AE135" s="13"/>
      <c r="AF135" s="13">
        <v>44.95</v>
      </c>
      <c r="AG135" s="12" t="str">
        <f>HYPERLINK("https://doi.org/10.1515/9781501509360")</f>
        <v>https://doi.org/10.1515/9781501509360</v>
      </c>
      <c r="AI135" s="12" t="s">
        <v>47</v>
      </c>
    </row>
    <row r="136" spans="1:35" s="12" customFormat="1">
      <c r="A136" s="12">
        <v>580963</v>
      </c>
      <c r="B136" s="13">
        <v>9781501521287</v>
      </c>
      <c r="C136" s="13"/>
      <c r="D136" s="13">
        <v>9781501521270</v>
      </c>
      <c r="E136" s="12" t="s">
        <v>48</v>
      </c>
      <c r="F136" s="12" t="s">
        <v>778</v>
      </c>
      <c r="H136" s="12" t="s">
        <v>779</v>
      </c>
      <c r="J136" s="12">
        <v>1</v>
      </c>
      <c r="K136" s="12" t="s">
        <v>186</v>
      </c>
      <c r="M136" s="12" t="s">
        <v>53</v>
      </c>
      <c r="N136" s="14">
        <v>44480</v>
      </c>
      <c r="O136" s="12">
        <v>2021</v>
      </c>
      <c r="P136" s="12" t="s">
        <v>40</v>
      </c>
      <c r="Q136" s="12">
        <v>133</v>
      </c>
      <c r="R136" s="12">
        <v>1</v>
      </c>
      <c r="T136" s="12">
        <v>2417</v>
      </c>
      <c r="U136" s="12" t="s">
        <v>41</v>
      </c>
      <c r="V136" s="12" t="s">
        <v>89</v>
      </c>
      <c r="W136" s="12" t="s">
        <v>89</v>
      </c>
      <c r="X136" s="12" t="s">
        <v>780</v>
      </c>
      <c r="Y136" s="12" t="s">
        <v>56</v>
      </c>
      <c r="Z136" s="12" t="s">
        <v>781</v>
      </c>
      <c r="AC136" s="12" t="s">
        <v>782</v>
      </c>
      <c r="AD136" s="12">
        <v>249</v>
      </c>
      <c r="AE136" s="13"/>
      <c r="AF136" s="13">
        <v>89.95</v>
      </c>
      <c r="AG136" s="12" t="str">
        <f>HYPERLINK("https://doi.org/10.1515/9781501521287")</f>
        <v>https://doi.org/10.1515/9781501521287</v>
      </c>
      <c r="AI136" s="12" t="s">
        <v>47</v>
      </c>
    </row>
    <row r="137" spans="1:35" s="12" customFormat="1">
      <c r="A137" s="12">
        <v>537105</v>
      </c>
      <c r="B137" s="13">
        <v>9781501508820</v>
      </c>
      <c r="C137" s="13"/>
      <c r="D137" s="13">
        <v>9780939950171</v>
      </c>
      <c r="F137" s="12" t="s">
        <v>783</v>
      </c>
      <c r="I137" s="12" t="s">
        <v>784</v>
      </c>
      <c r="J137" s="12">
        <v>1</v>
      </c>
      <c r="K137" s="12" t="s">
        <v>160</v>
      </c>
      <c r="L137" s="15" t="s">
        <v>748</v>
      </c>
      <c r="M137" s="12" t="s">
        <v>53</v>
      </c>
      <c r="N137" s="14">
        <v>43451</v>
      </c>
      <c r="O137" s="12">
        <v>1984</v>
      </c>
      <c r="P137" s="12" t="s">
        <v>40</v>
      </c>
      <c r="Q137" s="12">
        <v>584</v>
      </c>
      <c r="U137" s="12" t="s">
        <v>41</v>
      </c>
      <c r="V137" s="12" t="s">
        <v>162</v>
      </c>
      <c r="W137" s="12" t="s">
        <v>162</v>
      </c>
      <c r="X137" s="12" t="s">
        <v>163</v>
      </c>
      <c r="Z137" s="12" t="s">
        <v>785</v>
      </c>
      <c r="AC137" s="12" t="s">
        <v>670</v>
      </c>
      <c r="AD137" s="12">
        <v>139</v>
      </c>
      <c r="AE137" s="13"/>
      <c r="AF137" s="13">
        <v>44.95</v>
      </c>
      <c r="AG137" s="12" t="str">
        <f>HYPERLINK("https://doi.org/10.1515/9781501508820")</f>
        <v>https://doi.org/10.1515/9781501508820</v>
      </c>
      <c r="AI137" s="12" t="s">
        <v>47</v>
      </c>
    </row>
    <row r="138" spans="1:35" s="12" customFormat="1">
      <c r="A138" s="12">
        <v>540073</v>
      </c>
      <c r="B138" s="13">
        <v>9783110610147</v>
      </c>
      <c r="C138" s="13">
        <v>9783110608281</v>
      </c>
      <c r="D138" s="13"/>
      <c r="F138" s="12" t="s">
        <v>786</v>
      </c>
      <c r="G138" s="12" t="s">
        <v>787</v>
      </c>
      <c r="I138" s="12" t="s">
        <v>788</v>
      </c>
      <c r="J138" s="12">
        <v>1</v>
      </c>
      <c r="K138" s="12" t="s">
        <v>502</v>
      </c>
      <c r="L138" s="15" t="s">
        <v>613</v>
      </c>
      <c r="M138" s="12" t="s">
        <v>53</v>
      </c>
      <c r="N138" s="14">
        <v>43956</v>
      </c>
      <c r="O138" s="12">
        <v>2020</v>
      </c>
      <c r="P138" s="12" t="s">
        <v>40</v>
      </c>
      <c r="Q138" s="12">
        <v>83</v>
      </c>
      <c r="R138" s="12">
        <v>11</v>
      </c>
      <c r="T138" s="12">
        <v>2417</v>
      </c>
      <c r="U138" s="12" t="s">
        <v>41</v>
      </c>
      <c r="V138" s="12" t="s">
        <v>301</v>
      </c>
      <c r="W138" s="12" t="s">
        <v>301</v>
      </c>
      <c r="X138" s="12" t="s">
        <v>789</v>
      </c>
      <c r="Z138" s="12" t="s">
        <v>790</v>
      </c>
      <c r="AC138" s="12" t="s">
        <v>791</v>
      </c>
      <c r="AD138" s="12">
        <v>139</v>
      </c>
      <c r="AE138" s="13">
        <v>134.94999999999999</v>
      </c>
      <c r="AF138" s="13"/>
      <c r="AG138" s="12" t="str">
        <f>HYPERLINK("https://doi.org/10.1515/9783110610147")</f>
        <v>https://doi.org/10.1515/9783110610147</v>
      </c>
      <c r="AI138" s="12" t="s">
        <v>47</v>
      </c>
    </row>
    <row r="139" spans="1:35" s="12" customFormat="1">
      <c r="A139" s="12">
        <v>528997</v>
      </c>
      <c r="B139" s="13">
        <v>9783110544183</v>
      </c>
      <c r="C139" s="13"/>
      <c r="D139" s="13">
        <v>9783110544053</v>
      </c>
      <c r="E139" s="12" t="s">
        <v>48</v>
      </c>
      <c r="F139" s="12" t="s">
        <v>792</v>
      </c>
      <c r="I139" s="12" t="s">
        <v>793</v>
      </c>
      <c r="J139" s="12">
        <v>1</v>
      </c>
      <c r="K139" s="12" t="s">
        <v>186</v>
      </c>
      <c r="M139" s="12" t="s">
        <v>53</v>
      </c>
      <c r="N139" s="14">
        <v>43801</v>
      </c>
      <c r="O139" s="12">
        <v>2020</v>
      </c>
      <c r="P139" s="12" t="s">
        <v>40</v>
      </c>
      <c r="Q139" s="12">
        <v>262</v>
      </c>
      <c r="R139" s="12">
        <v>46</v>
      </c>
      <c r="T139" s="12">
        <v>2417</v>
      </c>
      <c r="U139" s="12" t="s">
        <v>41</v>
      </c>
      <c r="V139" s="12" t="s">
        <v>232</v>
      </c>
      <c r="W139" s="12" t="s">
        <v>232</v>
      </c>
      <c r="X139" s="12" t="s">
        <v>794</v>
      </c>
      <c r="Y139" s="12" t="s">
        <v>56</v>
      </c>
      <c r="Z139" s="12" t="s">
        <v>795</v>
      </c>
      <c r="AC139" s="12" t="s">
        <v>796</v>
      </c>
      <c r="AD139" s="12">
        <v>249</v>
      </c>
      <c r="AE139" s="13"/>
      <c r="AF139" s="13">
        <v>84.95</v>
      </c>
      <c r="AG139" s="12" t="str">
        <f>HYPERLINK("https://doi.org/10.1515/9783110544183")</f>
        <v>https://doi.org/10.1515/9783110544183</v>
      </c>
      <c r="AI139" s="12" t="s">
        <v>47</v>
      </c>
    </row>
    <row r="140" spans="1:35" s="12" customFormat="1">
      <c r="A140" s="12">
        <v>538092</v>
      </c>
      <c r="B140" s="13">
        <v>9783110603699</v>
      </c>
      <c r="C140" s="13">
        <v>9783110602036</v>
      </c>
      <c r="D140" s="13"/>
      <c r="F140" s="12" t="s">
        <v>797</v>
      </c>
      <c r="G140" s="12" t="s">
        <v>787</v>
      </c>
      <c r="I140" s="12" t="s">
        <v>747</v>
      </c>
      <c r="J140" s="12">
        <v>1</v>
      </c>
      <c r="K140" s="12" t="s">
        <v>502</v>
      </c>
      <c r="L140" s="15" t="s">
        <v>417</v>
      </c>
      <c r="M140" s="12" t="s">
        <v>53</v>
      </c>
      <c r="N140" s="14">
        <v>43591</v>
      </c>
      <c r="O140" s="12">
        <v>2019</v>
      </c>
      <c r="P140" s="12" t="s">
        <v>40</v>
      </c>
      <c r="Q140" s="12">
        <v>194</v>
      </c>
      <c r="R140" s="12">
        <v>22</v>
      </c>
      <c r="T140" s="12">
        <v>2417</v>
      </c>
      <c r="U140" s="12" t="s">
        <v>41</v>
      </c>
      <c r="V140" s="12" t="s">
        <v>301</v>
      </c>
      <c r="W140" s="12" t="s">
        <v>301</v>
      </c>
      <c r="X140" s="12" t="s">
        <v>798</v>
      </c>
      <c r="Z140" s="12" t="s">
        <v>799</v>
      </c>
      <c r="AC140" s="12" t="s">
        <v>505</v>
      </c>
      <c r="AD140" s="12">
        <v>139</v>
      </c>
      <c r="AE140" s="13">
        <v>169.95</v>
      </c>
      <c r="AF140" s="13"/>
      <c r="AG140" s="12" t="str">
        <f>HYPERLINK("https://doi.org/10.1515/9783110603699")</f>
        <v>https://doi.org/10.1515/9783110603699</v>
      </c>
      <c r="AI140" s="12" t="s">
        <v>47</v>
      </c>
    </row>
    <row r="141" spans="1:35" s="12" customFormat="1">
      <c r="A141" s="12">
        <v>513331</v>
      </c>
      <c r="B141" s="13">
        <v>9783110435788</v>
      </c>
      <c r="C141" s="13">
        <v>9783110441949</v>
      </c>
      <c r="D141" s="13"/>
      <c r="F141" s="12" t="s">
        <v>800</v>
      </c>
      <c r="G141" s="12" t="s">
        <v>787</v>
      </c>
      <c r="I141" s="12" t="s">
        <v>801</v>
      </c>
      <c r="J141" s="12">
        <v>1</v>
      </c>
      <c r="K141" s="12" t="s">
        <v>502</v>
      </c>
      <c r="L141" s="15" t="s">
        <v>802</v>
      </c>
      <c r="M141" s="12" t="s">
        <v>53</v>
      </c>
      <c r="N141" s="14">
        <v>43003</v>
      </c>
      <c r="O141" s="12">
        <v>2017</v>
      </c>
      <c r="P141" s="12" t="s">
        <v>40</v>
      </c>
      <c r="Q141" s="12">
        <v>149</v>
      </c>
      <c r="R141" s="12">
        <v>50</v>
      </c>
      <c r="T141" s="12">
        <v>2417</v>
      </c>
      <c r="U141" s="12" t="s">
        <v>41</v>
      </c>
      <c r="V141" s="12" t="s">
        <v>123</v>
      </c>
      <c r="W141" s="12" t="s">
        <v>123</v>
      </c>
      <c r="X141" s="12" t="s">
        <v>803</v>
      </c>
      <c r="Z141" s="12" t="s">
        <v>804</v>
      </c>
      <c r="AC141" s="12" t="s">
        <v>805</v>
      </c>
      <c r="AD141" s="12">
        <v>139</v>
      </c>
      <c r="AE141" s="13">
        <v>169.95</v>
      </c>
      <c r="AF141" s="13"/>
      <c r="AG141" s="12" t="str">
        <f>HYPERLINK("https://doi.org/10.1515/9783110435788")</f>
        <v>https://doi.org/10.1515/9783110435788</v>
      </c>
      <c r="AI141" s="12" t="s">
        <v>47</v>
      </c>
    </row>
    <row r="142" spans="1:35" s="12" customFormat="1">
      <c r="A142" s="12">
        <v>537202</v>
      </c>
      <c r="B142" s="13">
        <v>9781501509575</v>
      </c>
      <c r="C142" s="13"/>
      <c r="D142" s="13">
        <v>9780939950706</v>
      </c>
      <c r="F142" s="12" t="s">
        <v>806</v>
      </c>
      <c r="G142" s="12" t="s">
        <v>807</v>
      </c>
      <c r="I142" s="12" t="s">
        <v>808</v>
      </c>
      <c r="J142" s="12">
        <v>1</v>
      </c>
      <c r="K142" s="12" t="s">
        <v>160</v>
      </c>
      <c r="L142" s="15" t="s">
        <v>809</v>
      </c>
      <c r="M142" s="12" t="s">
        <v>53</v>
      </c>
      <c r="N142" s="14">
        <v>43451</v>
      </c>
      <c r="O142" s="12">
        <v>2005</v>
      </c>
      <c r="P142" s="12" t="s">
        <v>40</v>
      </c>
      <c r="Q142" s="12">
        <v>620</v>
      </c>
      <c r="U142" s="12" t="s">
        <v>41</v>
      </c>
      <c r="V142" s="12" t="s">
        <v>162</v>
      </c>
      <c r="W142" s="12" t="s">
        <v>162</v>
      </c>
      <c r="X142" s="12" t="s">
        <v>163</v>
      </c>
      <c r="Z142" s="12" t="s">
        <v>810</v>
      </c>
      <c r="AC142" s="12" t="s">
        <v>811</v>
      </c>
      <c r="AD142" s="12">
        <v>139</v>
      </c>
      <c r="AE142" s="13"/>
      <c r="AF142" s="13">
        <v>44.95</v>
      </c>
      <c r="AG142" s="12" t="str">
        <f>HYPERLINK("https://doi.org/10.1515/9781501509575")</f>
        <v>https://doi.org/10.1515/9781501509575</v>
      </c>
      <c r="AI142" s="12" t="s">
        <v>47</v>
      </c>
    </row>
    <row r="143" spans="1:35" s="12" customFormat="1">
      <c r="A143" s="12">
        <v>591544</v>
      </c>
      <c r="B143" s="13">
        <v>9781501522468</v>
      </c>
      <c r="C143" s="13"/>
      <c r="D143" s="13">
        <v>9781501522406</v>
      </c>
      <c r="E143" s="12" t="s">
        <v>48</v>
      </c>
      <c r="F143" s="12" t="s">
        <v>812</v>
      </c>
      <c r="G143" s="12" t="s">
        <v>813</v>
      </c>
      <c r="H143" s="12" t="s">
        <v>814</v>
      </c>
      <c r="J143" s="12">
        <v>1</v>
      </c>
      <c r="K143" s="12" t="s">
        <v>186</v>
      </c>
      <c r="M143" s="12" t="s">
        <v>53</v>
      </c>
      <c r="N143" s="14">
        <v>44580</v>
      </c>
      <c r="O143" s="12">
        <v>2022</v>
      </c>
      <c r="P143" s="12" t="s">
        <v>40</v>
      </c>
      <c r="Q143" s="12">
        <v>147</v>
      </c>
      <c r="R143" s="12">
        <v>8</v>
      </c>
      <c r="T143" s="12">
        <v>2417</v>
      </c>
      <c r="U143" s="12" t="s">
        <v>41</v>
      </c>
      <c r="V143" s="12" t="s">
        <v>123</v>
      </c>
      <c r="W143" s="12" t="s">
        <v>123</v>
      </c>
      <c r="X143" s="12" t="s">
        <v>815</v>
      </c>
      <c r="Y143" s="12" t="s">
        <v>56</v>
      </c>
      <c r="Z143" s="12" t="s">
        <v>816</v>
      </c>
      <c r="AC143" s="12" t="s">
        <v>817</v>
      </c>
      <c r="AD143" s="12">
        <v>249</v>
      </c>
      <c r="AE143" s="13"/>
      <c r="AF143" s="13">
        <v>61.95</v>
      </c>
      <c r="AG143" s="12" t="str">
        <f>HYPERLINK("https://doi.org/10.1515/9781501522468")</f>
        <v>https://doi.org/10.1515/9781501522468</v>
      </c>
      <c r="AI143" s="12" t="s">
        <v>47</v>
      </c>
    </row>
    <row r="144" spans="1:35" s="12" customFormat="1">
      <c r="A144" s="12">
        <v>597652</v>
      </c>
      <c r="B144" s="13">
        <v>9783110734003</v>
      </c>
      <c r="C144" s="13">
        <v>9783110738582</v>
      </c>
      <c r="D144" s="13"/>
      <c r="F144" s="12" t="s">
        <v>818</v>
      </c>
      <c r="G144" s="12" t="s">
        <v>819</v>
      </c>
      <c r="I144" s="12" t="s">
        <v>820</v>
      </c>
      <c r="J144" s="12">
        <v>1</v>
      </c>
      <c r="M144" s="12" t="s">
        <v>53</v>
      </c>
      <c r="N144" s="14">
        <v>44627</v>
      </c>
      <c r="O144" s="12">
        <v>2022</v>
      </c>
      <c r="P144" s="12" t="s">
        <v>40</v>
      </c>
      <c r="Q144" s="12">
        <v>450</v>
      </c>
      <c r="R144" s="12">
        <v>6</v>
      </c>
      <c r="T144" s="12">
        <v>2417</v>
      </c>
      <c r="U144" s="12" t="s">
        <v>41</v>
      </c>
      <c r="V144" s="12" t="s">
        <v>251</v>
      </c>
      <c r="W144" s="12" t="s">
        <v>251</v>
      </c>
      <c r="X144" s="12" t="s">
        <v>821</v>
      </c>
      <c r="Z144" s="12" t="s">
        <v>822</v>
      </c>
      <c r="AC144" s="12" t="s">
        <v>823</v>
      </c>
      <c r="AD144" s="12">
        <v>139</v>
      </c>
      <c r="AE144" s="13">
        <v>149.94999999999999</v>
      </c>
      <c r="AF144" s="13"/>
      <c r="AG144" s="12" t="str">
        <f>HYPERLINK("https://doi.org/10.1515/9783110734003")</f>
        <v>https://doi.org/10.1515/9783110734003</v>
      </c>
      <c r="AI144" s="12" t="s">
        <v>47</v>
      </c>
    </row>
    <row r="145" spans="1:35" s="12" customFormat="1">
      <c r="A145" s="12">
        <v>596409</v>
      </c>
      <c r="B145" s="13">
        <v>9783110736939</v>
      </c>
      <c r="C145" s="13"/>
      <c r="D145" s="13">
        <v>9783110736922</v>
      </c>
      <c r="E145" s="12" t="s">
        <v>48</v>
      </c>
      <c r="F145" s="12" t="s">
        <v>824</v>
      </c>
      <c r="H145" s="12" t="s">
        <v>825</v>
      </c>
      <c r="J145" s="12">
        <v>2</v>
      </c>
      <c r="K145" s="12" t="s">
        <v>52</v>
      </c>
      <c r="M145" s="12" t="s">
        <v>53</v>
      </c>
      <c r="N145" s="14">
        <v>44760</v>
      </c>
      <c r="O145" s="12">
        <v>2022</v>
      </c>
      <c r="P145" s="12" t="s">
        <v>40</v>
      </c>
      <c r="Q145" s="12">
        <v>347</v>
      </c>
      <c r="R145" s="12">
        <v>200</v>
      </c>
      <c r="T145" s="12">
        <v>2417</v>
      </c>
      <c r="U145" s="12" t="s">
        <v>41</v>
      </c>
      <c r="V145" s="12" t="s">
        <v>89</v>
      </c>
      <c r="W145" s="12" t="s">
        <v>89</v>
      </c>
      <c r="X145" s="12" t="s">
        <v>826</v>
      </c>
      <c r="Y145" s="12" t="s">
        <v>56</v>
      </c>
      <c r="Z145" s="12" t="s">
        <v>827</v>
      </c>
      <c r="AC145" s="12" t="s">
        <v>828</v>
      </c>
      <c r="AD145" s="12">
        <v>699</v>
      </c>
      <c r="AE145" s="13"/>
      <c r="AF145" s="13">
        <v>94.95</v>
      </c>
      <c r="AG145" s="12" t="str">
        <f>HYPERLINK("https://doi.org/10.1515/9783110736939")</f>
        <v>https://doi.org/10.1515/9783110736939</v>
      </c>
      <c r="AI145" s="12" t="s">
        <v>47</v>
      </c>
    </row>
    <row r="146" spans="1:35" s="12" customFormat="1">
      <c r="A146" s="12">
        <v>601264</v>
      </c>
      <c r="B146" s="13">
        <v>9783110749069</v>
      </c>
      <c r="C146" s="13"/>
      <c r="D146" s="13">
        <v>9783110749038</v>
      </c>
      <c r="E146" s="12" t="s">
        <v>48</v>
      </c>
      <c r="F146" s="12" t="s">
        <v>829</v>
      </c>
      <c r="G146" s="12" t="s">
        <v>830</v>
      </c>
      <c r="H146" s="12" t="s">
        <v>831</v>
      </c>
      <c r="J146" s="12">
        <v>1</v>
      </c>
      <c r="K146" s="12" t="s">
        <v>186</v>
      </c>
      <c r="M146" s="12" t="s">
        <v>53</v>
      </c>
      <c r="N146" s="14">
        <v>44760</v>
      </c>
      <c r="O146" s="12">
        <v>2022</v>
      </c>
      <c r="P146" s="12" t="s">
        <v>40</v>
      </c>
      <c r="Q146" s="12">
        <v>364</v>
      </c>
      <c r="R146" s="12">
        <v>207</v>
      </c>
      <c r="T146" s="12">
        <v>2417</v>
      </c>
      <c r="U146" s="12" t="s">
        <v>41</v>
      </c>
      <c r="V146" s="12" t="s">
        <v>89</v>
      </c>
      <c r="W146" s="12" t="s">
        <v>89</v>
      </c>
      <c r="X146" s="12" t="s">
        <v>832</v>
      </c>
      <c r="Y146" s="12" t="s">
        <v>56</v>
      </c>
      <c r="Z146" s="12" t="s">
        <v>833</v>
      </c>
      <c r="AC146" s="12" t="s">
        <v>834</v>
      </c>
      <c r="AD146" s="12">
        <v>249</v>
      </c>
      <c r="AE146" s="13"/>
      <c r="AF146" s="13">
        <v>89.95</v>
      </c>
      <c r="AG146" s="12" t="str">
        <f>HYPERLINK("https://doi.org/10.1515/9783110749069")</f>
        <v>https://doi.org/10.1515/9783110749069</v>
      </c>
      <c r="AI146" s="12" t="s">
        <v>47</v>
      </c>
    </row>
    <row r="147" spans="1:35" s="12" customFormat="1">
      <c r="A147" s="12">
        <v>550109</v>
      </c>
      <c r="B147" s="13">
        <v>9783110645750</v>
      </c>
      <c r="C147" s="13">
        <v>9783110644081</v>
      </c>
      <c r="D147" s="13"/>
      <c r="F147" s="12" t="s">
        <v>835</v>
      </c>
      <c r="H147" s="12" t="s">
        <v>836</v>
      </c>
      <c r="J147" s="12">
        <v>1</v>
      </c>
      <c r="K147" s="12" t="s">
        <v>150</v>
      </c>
      <c r="M147" s="12" t="s">
        <v>53</v>
      </c>
      <c r="N147" s="14">
        <v>43815</v>
      </c>
      <c r="O147" s="12">
        <v>2020</v>
      </c>
      <c r="P147" s="12" t="s">
        <v>40</v>
      </c>
      <c r="Q147" s="12">
        <v>431</v>
      </c>
      <c r="R147" s="12">
        <v>800</v>
      </c>
      <c r="T147" s="12">
        <v>2417</v>
      </c>
      <c r="U147" s="12" t="s">
        <v>41</v>
      </c>
      <c r="V147" s="12" t="s">
        <v>96</v>
      </c>
      <c r="W147" s="12" t="s">
        <v>96</v>
      </c>
      <c r="X147" s="12" t="s">
        <v>837</v>
      </c>
      <c r="Z147" s="12" t="s">
        <v>838</v>
      </c>
      <c r="AC147" s="12" t="s">
        <v>839</v>
      </c>
      <c r="AD147" s="12">
        <v>249</v>
      </c>
      <c r="AE147" s="13">
        <v>220</v>
      </c>
      <c r="AF147" s="13"/>
      <c r="AG147" s="12" t="str">
        <f>HYPERLINK("https://doi.org/10.1515/9783110645750")</f>
        <v>https://doi.org/10.1515/9783110645750</v>
      </c>
      <c r="AI147" s="12" t="s">
        <v>47</v>
      </c>
    </row>
    <row r="148" spans="1:35" s="12" customFormat="1">
      <c r="A148" s="12">
        <v>537074</v>
      </c>
      <c r="B148" s="13">
        <v>9781501508233</v>
      </c>
      <c r="C148" s="13"/>
      <c r="D148" s="13">
        <v>9780939950089</v>
      </c>
      <c r="F148" s="12" t="s">
        <v>840</v>
      </c>
      <c r="I148" s="12" t="s">
        <v>841</v>
      </c>
      <c r="J148" s="12">
        <v>1</v>
      </c>
      <c r="K148" s="12" t="s">
        <v>160</v>
      </c>
      <c r="L148" s="15" t="s">
        <v>842</v>
      </c>
      <c r="M148" s="12" t="s">
        <v>53</v>
      </c>
      <c r="N148" s="14">
        <v>43451</v>
      </c>
      <c r="O148" s="12">
        <v>1981</v>
      </c>
      <c r="P148" s="12" t="s">
        <v>40</v>
      </c>
      <c r="Q148" s="12">
        <v>398</v>
      </c>
      <c r="U148" s="12" t="s">
        <v>41</v>
      </c>
      <c r="V148" s="12" t="s">
        <v>162</v>
      </c>
      <c r="W148" s="12" t="s">
        <v>162</v>
      </c>
      <c r="X148" s="12" t="s">
        <v>163</v>
      </c>
      <c r="Z148" s="12" t="s">
        <v>843</v>
      </c>
      <c r="AC148" s="12" t="s">
        <v>844</v>
      </c>
      <c r="AD148" s="12">
        <v>139</v>
      </c>
      <c r="AE148" s="13"/>
      <c r="AF148" s="13">
        <v>44.95</v>
      </c>
      <c r="AG148" s="12" t="str">
        <f>HYPERLINK("https://doi.org/10.1515/9781501508233")</f>
        <v>https://doi.org/10.1515/9781501508233</v>
      </c>
      <c r="AI148" s="12" t="s">
        <v>47</v>
      </c>
    </row>
    <row r="149" spans="1:35" s="12" customFormat="1">
      <c r="A149" s="12">
        <v>547675</v>
      </c>
      <c r="B149" s="13">
        <v>9783110640281</v>
      </c>
      <c r="C149" s="13"/>
      <c r="D149" s="13">
        <v>9783110640274</v>
      </c>
      <c r="E149" s="12" t="s">
        <v>48</v>
      </c>
      <c r="F149" s="12" t="s">
        <v>845</v>
      </c>
      <c r="G149" s="12" t="s">
        <v>846</v>
      </c>
      <c r="H149" s="12" t="s">
        <v>847</v>
      </c>
      <c r="J149" s="12">
        <v>1</v>
      </c>
      <c r="K149" s="12" t="s">
        <v>186</v>
      </c>
      <c r="M149" s="12" t="s">
        <v>53</v>
      </c>
      <c r="N149" s="14">
        <v>43556</v>
      </c>
      <c r="O149" s="12">
        <v>2019</v>
      </c>
      <c r="P149" s="12" t="s">
        <v>40</v>
      </c>
      <c r="Q149" s="12">
        <v>343</v>
      </c>
      <c r="T149" s="12">
        <v>2417</v>
      </c>
      <c r="U149" s="12" t="s">
        <v>41</v>
      </c>
      <c r="V149" s="12" t="s">
        <v>123</v>
      </c>
      <c r="W149" s="12" t="s">
        <v>123</v>
      </c>
      <c r="X149" s="12" t="s">
        <v>848</v>
      </c>
      <c r="Y149" s="12" t="s">
        <v>56</v>
      </c>
      <c r="Z149" s="12" t="s">
        <v>849</v>
      </c>
      <c r="AC149" s="12" t="s">
        <v>850</v>
      </c>
      <c r="AD149" s="12">
        <v>249</v>
      </c>
      <c r="AE149" s="13"/>
      <c r="AF149" s="13">
        <v>104.95</v>
      </c>
      <c r="AG149" s="12" t="str">
        <f>HYPERLINK("https://doi.org/10.1515/9783110640281")</f>
        <v>https://doi.org/10.1515/9783110640281</v>
      </c>
      <c r="AI149" s="12" t="s">
        <v>47</v>
      </c>
    </row>
    <row r="150" spans="1:35" s="12" customFormat="1">
      <c r="A150" s="12">
        <v>537043</v>
      </c>
      <c r="B150" s="13">
        <v>9781501508394</v>
      </c>
      <c r="C150" s="13"/>
      <c r="D150" s="13">
        <v>9780939950867</v>
      </c>
      <c r="F150" s="12" t="s">
        <v>851</v>
      </c>
      <c r="I150" s="12" t="s">
        <v>852</v>
      </c>
      <c r="J150" s="12">
        <v>1</v>
      </c>
      <c r="K150" s="12" t="s">
        <v>160</v>
      </c>
      <c r="L150" s="15" t="s">
        <v>853</v>
      </c>
      <c r="M150" s="12" t="s">
        <v>53</v>
      </c>
      <c r="N150" s="14">
        <v>43451</v>
      </c>
      <c r="O150" s="12">
        <v>2010</v>
      </c>
      <c r="P150" s="12" t="s">
        <v>40</v>
      </c>
      <c r="Q150" s="12">
        <v>1036</v>
      </c>
      <c r="U150" s="12" t="s">
        <v>41</v>
      </c>
      <c r="V150" s="12" t="s">
        <v>162</v>
      </c>
      <c r="W150" s="12" t="s">
        <v>162</v>
      </c>
      <c r="X150" s="12" t="s">
        <v>163</v>
      </c>
      <c r="Z150" s="12" t="s">
        <v>854</v>
      </c>
      <c r="AC150" s="12" t="s">
        <v>855</v>
      </c>
      <c r="AD150" s="12">
        <v>139</v>
      </c>
      <c r="AE150" s="13"/>
      <c r="AF150" s="13">
        <v>44.95</v>
      </c>
      <c r="AG150" s="12" t="str">
        <f>HYPERLINK("https://doi.org/10.1515/9781501508394")</f>
        <v>https://doi.org/10.1515/9781501508394</v>
      </c>
      <c r="AI150" s="12" t="s">
        <v>47</v>
      </c>
    </row>
    <row r="151" spans="1:35" s="12" customFormat="1">
      <c r="A151" s="12">
        <v>537159</v>
      </c>
      <c r="B151" s="13">
        <v>9781501508769</v>
      </c>
      <c r="C151" s="13"/>
      <c r="D151" s="13">
        <v>9780939950294</v>
      </c>
      <c r="F151" s="12" t="s">
        <v>856</v>
      </c>
      <c r="G151" s="12" t="s">
        <v>857</v>
      </c>
      <c r="I151" s="12" t="s">
        <v>858</v>
      </c>
      <c r="J151" s="12">
        <v>1</v>
      </c>
      <c r="K151" s="12" t="s">
        <v>160</v>
      </c>
      <c r="L151" s="15" t="s">
        <v>859</v>
      </c>
      <c r="M151" s="12" t="s">
        <v>53</v>
      </c>
      <c r="N151" s="14">
        <v>43451</v>
      </c>
      <c r="O151" s="12">
        <v>1990</v>
      </c>
      <c r="P151" s="12" t="s">
        <v>40</v>
      </c>
      <c r="Q151" s="12">
        <v>314</v>
      </c>
      <c r="U151" s="12" t="s">
        <v>41</v>
      </c>
      <c r="V151" s="12" t="s">
        <v>162</v>
      </c>
      <c r="W151" s="12" t="s">
        <v>162</v>
      </c>
      <c r="X151" s="12" t="s">
        <v>163</v>
      </c>
      <c r="Z151" s="12" t="s">
        <v>860</v>
      </c>
      <c r="AC151" s="12" t="s">
        <v>861</v>
      </c>
      <c r="AD151" s="12">
        <v>139</v>
      </c>
      <c r="AE151" s="13"/>
      <c r="AF151" s="13">
        <v>44.95</v>
      </c>
      <c r="AG151" s="12" t="str">
        <f>HYPERLINK("https://doi.org/10.1515/9781501508769")</f>
        <v>https://doi.org/10.1515/9781501508769</v>
      </c>
      <c r="AI151" s="12" t="s">
        <v>47</v>
      </c>
    </row>
    <row r="152" spans="1:35" s="12" customFormat="1">
      <c r="A152" s="12">
        <v>320679</v>
      </c>
      <c r="B152" s="13">
        <v>9783110349351</v>
      </c>
      <c r="C152" s="13">
        <v>9783110349269</v>
      </c>
      <c r="D152" s="13"/>
      <c r="F152" s="12" t="s">
        <v>862</v>
      </c>
      <c r="H152" s="12" t="s">
        <v>863</v>
      </c>
      <c r="J152" s="12">
        <v>1</v>
      </c>
      <c r="M152" s="12" t="s">
        <v>53</v>
      </c>
      <c r="N152" s="14">
        <v>43696</v>
      </c>
      <c r="O152" s="12">
        <v>2019</v>
      </c>
      <c r="P152" s="12" t="s">
        <v>40</v>
      </c>
      <c r="Q152" s="12">
        <v>273</v>
      </c>
      <c r="R152" s="12">
        <v>207</v>
      </c>
      <c r="T152" s="12">
        <v>2417</v>
      </c>
      <c r="U152" s="12" t="s">
        <v>41</v>
      </c>
      <c r="V152" s="12" t="s">
        <v>41</v>
      </c>
      <c r="W152" s="12" t="s">
        <v>41</v>
      </c>
      <c r="X152" s="12" t="s">
        <v>864</v>
      </c>
      <c r="Z152" s="12" t="s">
        <v>865</v>
      </c>
      <c r="AA152" s="12" t="s">
        <v>866</v>
      </c>
      <c r="AD152" s="12">
        <v>139</v>
      </c>
      <c r="AE152" s="13">
        <v>159.94999999999999</v>
      </c>
      <c r="AF152" s="13"/>
      <c r="AG152" s="12" t="str">
        <f>HYPERLINK("https://doi.org/10.1515/9783110349351")</f>
        <v>https://doi.org/10.1515/9783110349351</v>
      </c>
      <c r="AI152" s="12" t="s">
        <v>47</v>
      </c>
    </row>
    <row r="153" spans="1:35" s="12" customFormat="1">
      <c r="A153" s="12">
        <v>566943</v>
      </c>
      <c r="B153" s="13">
        <v>9781501519116</v>
      </c>
      <c r="C153" s="13"/>
      <c r="D153" s="13">
        <v>9781501519109</v>
      </c>
      <c r="E153" s="12" t="s">
        <v>48</v>
      </c>
      <c r="F153" s="12" t="s">
        <v>867</v>
      </c>
      <c r="G153" s="12" t="s">
        <v>868</v>
      </c>
      <c r="I153" s="12" t="s">
        <v>869</v>
      </c>
      <c r="J153" s="12">
        <v>1</v>
      </c>
      <c r="K153" s="12" t="s">
        <v>186</v>
      </c>
      <c r="M153" s="12" t="s">
        <v>53</v>
      </c>
      <c r="N153" s="14">
        <v>44249</v>
      </c>
      <c r="O153" s="12">
        <v>2021</v>
      </c>
      <c r="P153" s="12" t="s">
        <v>40</v>
      </c>
      <c r="Q153" s="12">
        <v>174</v>
      </c>
      <c r="T153" s="12">
        <v>2417</v>
      </c>
      <c r="U153" s="12" t="s">
        <v>41</v>
      </c>
      <c r="V153" s="12" t="s">
        <v>123</v>
      </c>
      <c r="W153" s="12" t="s">
        <v>123</v>
      </c>
      <c r="X153" s="12" t="s">
        <v>870</v>
      </c>
      <c r="Y153" s="12" t="s">
        <v>56</v>
      </c>
      <c r="Z153" s="12" t="s">
        <v>871</v>
      </c>
      <c r="AC153" s="12" t="s">
        <v>872</v>
      </c>
      <c r="AD153" s="12">
        <v>249</v>
      </c>
      <c r="AE153" s="13"/>
      <c r="AF153" s="13">
        <v>89.95</v>
      </c>
      <c r="AG153" s="12" t="str">
        <f>HYPERLINK("https://doi.org/10.1515/9781501519116")</f>
        <v>https://doi.org/10.1515/9781501519116</v>
      </c>
      <c r="AI153" s="12" t="s">
        <v>47</v>
      </c>
    </row>
    <row r="154" spans="1:35" s="12" customFormat="1">
      <c r="A154" s="12">
        <v>122519</v>
      </c>
      <c r="B154" s="13">
        <v>9783110267426</v>
      </c>
      <c r="C154" s="13">
        <v>9783110266443</v>
      </c>
      <c r="D154" s="13"/>
      <c r="F154" s="12" t="s">
        <v>873</v>
      </c>
      <c r="G154" s="12" t="s">
        <v>787</v>
      </c>
      <c r="I154" s="12" t="s">
        <v>874</v>
      </c>
      <c r="J154" s="12">
        <v>1</v>
      </c>
      <c r="K154" s="12" t="s">
        <v>502</v>
      </c>
      <c r="L154" s="15" t="s">
        <v>875</v>
      </c>
      <c r="M154" s="12" t="s">
        <v>53</v>
      </c>
      <c r="N154" s="14">
        <v>41451</v>
      </c>
      <c r="O154" s="12">
        <v>2013</v>
      </c>
      <c r="P154" s="12" t="s">
        <v>40</v>
      </c>
      <c r="Q154" s="12">
        <v>211</v>
      </c>
      <c r="S154" s="12">
        <v>10</v>
      </c>
      <c r="T154" s="12">
        <v>2417</v>
      </c>
      <c r="U154" s="12" t="s">
        <v>41</v>
      </c>
      <c r="V154" s="12" t="s">
        <v>301</v>
      </c>
      <c r="W154" s="12" t="s">
        <v>301</v>
      </c>
      <c r="X154" s="12" t="s">
        <v>876</v>
      </c>
      <c r="Z154" s="12" t="s">
        <v>877</v>
      </c>
      <c r="AC154" s="12" t="s">
        <v>878</v>
      </c>
      <c r="AD154" s="12">
        <v>139</v>
      </c>
      <c r="AE154" s="13">
        <v>194.95</v>
      </c>
      <c r="AF154" s="13"/>
      <c r="AG154" s="12" t="str">
        <f>HYPERLINK("https://doi.org/10.1515/9783110267426")</f>
        <v>https://doi.org/10.1515/9783110267426</v>
      </c>
      <c r="AI154" s="12" t="s">
        <v>47</v>
      </c>
    </row>
    <row r="155" spans="1:35" s="12" customFormat="1">
      <c r="A155" s="12">
        <v>534490</v>
      </c>
      <c r="B155" s="13">
        <v>9783110570526</v>
      </c>
      <c r="C155" s="13">
        <v>9783110568981</v>
      </c>
      <c r="D155" s="13"/>
      <c r="F155" s="12" t="s">
        <v>879</v>
      </c>
      <c r="G155" s="12" t="s">
        <v>880</v>
      </c>
      <c r="I155" s="12" t="s">
        <v>881</v>
      </c>
      <c r="J155" s="12">
        <v>1</v>
      </c>
      <c r="M155" s="12" t="s">
        <v>53</v>
      </c>
      <c r="N155" s="14">
        <v>43528</v>
      </c>
      <c r="O155" s="12">
        <v>2019</v>
      </c>
      <c r="P155" s="12" t="s">
        <v>40</v>
      </c>
      <c r="Q155" s="12">
        <v>285</v>
      </c>
      <c r="R155" s="12">
        <v>24</v>
      </c>
      <c r="T155" s="12">
        <v>2417</v>
      </c>
      <c r="U155" s="12" t="s">
        <v>41</v>
      </c>
      <c r="V155" s="12" t="s">
        <v>251</v>
      </c>
      <c r="W155" s="12" t="s">
        <v>251</v>
      </c>
      <c r="X155" s="12" t="s">
        <v>882</v>
      </c>
      <c r="Z155" s="12" t="s">
        <v>883</v>
      </c>
      <c r="AC155" s="12" t="s">
        <v>884</v>
      </c>
      <c r="AD155" s="12">
        <v>139</v>
      </c>
      <c r="AE155" s="13">
        <v>129.94999999999999</v>
      </c>
      <c r="AF155" s="13"/>
      <c r="AG155" s="12" t="str">
        <f>HYPERLINK("https://doi.org/10.1515/9783110570526")</f>
        <v>https://doi.org/10.1515/9783110570526</v>
      </c>
      <c r="AI155" s="12" t="s">
        <v>47</v>
      </c>
    </row>
    <row r="156" spans="1:35" s="12" customFormat="1">
      <c r="A156" s="12">
        <v>554612</v>
      </c>
      <c r="B156" s="13">
        <v>9783110655858</v>
      </c>
      <c r="C156" s="13">
        <v>9783110654073</v>
      </c>
      <c r="D156" s="13"/>
      <c r="F156" s="12" t="s">
        <v>885</v>
      </c>
      <c r="H156" s="12" t="s">
        <v>886</v>
      </c>
      <c r="J156" s="12">
        <v>1</v>
      </c>
      <c r="K156" s="12" t="s">
        <v>887</v>
      </c>
      <c r="L156" s="15" t="s">
        <v>140</v>
      </c>
      <c r="M156" s="12" t="s">
        <v>53</v>
      </c>
      <c r="N156" s="14">
        <v>44613</v>
      </c>
      <c r="O156" s="12">
        <v>2022</v>
      </c>
      <c r="P156" s="12" t="s">
        <v>40</v>
      </c>
      <c r="Q156" s="12">
        <v>143</v>
      </c>
      <c r="T156" s="12">
        <v>2417</v>
      </c>
      <c r="U156" s="12" t="s">
        <v>41</v>
      </c>
      <c r="V156" s="12" t="s">
        <v>232</v>
      </c>
      <c r="W156" s="12" t="s">
        <v>232</v>
      </c>
      <c r="X156" s="12" t="s">
        <v>888</v>
      </c>
      <c r="Z156" s="12" t="s">
        <v>889</v>
      </c>
      <c r="AC156" s="12" t="s">
        <v>890</v>
      </c>
      <c r="AD156" s="12">
        <v>139</v>
      </c>
      <c r="AE156" s="13">
        <v>133.94999999999999</v>
      </c>
      <c r="AF156" s="13"/>
      <c r="AG156" s="12" t="str">
        <f>HYPERLINK("https://doi.org/10.1515/9783110655858")</f>
        <v>https://doi.org/10.1515/9783110655858</v>
      </c>
      <c r="AI156" s="12" t="s">
        <v>47</v>
      </c>
    </row>
    <row r="157" spans="1:35" s="12" customFormat="1">
      <c r="A157" s="12">
        <v>508957</v>
      </c>
      <c r="B157" s="13">
        <v>9781400858866</v>
      </c>
      <c r="C157" s="13"/>
      <c r="D157" s="13"/>
      <c r="F157" s="12" t="s">
        <v>891</v>
      </c>
      <c r="H157" s="12" t="s">
        <v>892</v>
      </c>
      <c r="J157" s="12">
        <v>1</v>
      </c>
      <c r="K157" s="12" t="s">
        <v>893</v>
      </c>
      <c r="L157" s="15" t="s">
        <v>555</v>
      </c>
      <c r="M157" s="12" t="s">
        <v>39</v>
      </c>
      <c r="N157" s="14">
        <v>41834</v>
      </c>
      <c r="O157" s="12">
        <v>1987</v>
      </c>
      <c r="P157" s="12" t="s">
        <v>40</v>
      </c>
      <c r="Q157" s="12">
        <v>400</v>
      </c>
      <c r="S157" s="12">
        <v>10</v>
      </c>
      <c r="U157" s="12" t="s">
        <v>41</v>
      </c>
      <c r="V157" s="12" t="s">
        <v>42</v>
      </c>
      <c r="W157" s="12" t="s">
        <v>42</v>
      </c>
      <c r="X157" s="12" t="s">
        <v>894</v>
      </c>
      <c r="Z157" s="12" t="s">
        <v>895</v>
      </c>
      <c r="AD157" s="12">
        <v>318.95</v>
      </c>
      <c r="AE157" s="13"/>
      <c r="AF157" s="13"/>
      <c r="AG157" s="12" t="str">
        <f>HYPERLINK("https://doi.org/10.1515/9781400858866")</f>
        <v>https://doi.org/10.1515/9781400858866</v>
      </c>
      <c r="AI157" s="12" t="s">
        <v>47</v>
      </c>
    </row>
    <row r="158" spans="1:35" s="12" customFormat="1">
      <c r="A158" s="12">
        <v>537121</v>
      </c>
      <c r="B158" s="13">
        <v>9781501508950</v>
      </c>
      <c r="C158" s="13"/>
      <c r="D158" s="13">
        <v>9780939950218</v>
      </c>
      <c r="F158" s="12" t="s">
        <v>896</v>
      </c>
      <c r="G158" s="12" t="s">
        <v>897</v>
      </c>
      <c r="I158" s="12" t="s">
        <v>898</v>
      </c>
      <c r="J158" s="12">
        <v>1</v>
      </c>
      <c r="K158" s="12" t="s">
        <v>160</v>
      </c>
      <c r="L158" s="15" t="s">
        <v>899</v>
      </c>
      <c r="M158" s="12" t="s">
        <v>53</v>
      </c>
      <c r="N158" s="14">
        <v>43451</v>
      </c>
      <c r="O158" s="12">
        <v>1987</v>
      </c>
      <c r="P158" s="12" t="s">
        <v>40</v>
      </c>
      <c r="Q158" s="12">
        <v>499</v>
      </c>
      <c r="U158" s="12" t="s">
        <v>41</v>
      </c>
      <c r="V158" s="12" t="s">
        <v>162</v>
      </c>
      <c r="W158" s="12" t="s">
        <v>162</v>
      </c>
      <c r="X158" s="12" t="s">
        <v>215</v>
      </c>
      <c r="Z158" s="12" t="s">
        <v>900</v>
      </c>
      <c r="AC158" s="12" t="s">
        <v>901</v>
      </c>
      <c r="AD158" s="12">
        <v>139</v>
      </c>
      <c r="AE158" s="13"/>
      <c r="AF158" s="13">
        <v>44.95</v>
      </c>
      <c r="AG158" s="12" t="str">
        <f>HYPERLINK("https://doi.org/10.1515/9781501508950")</f>
        <v>https://doi.org/10.1515/9781501508950</v>
      </c>
      <c r="AI158" s="12" t="s">
        <v>47</v>
      </c>
    </row>
    <row r="159" spans="1:35" s="12" customFormat="1">
      <c r="A159" s="12">
        <v>570230</v>
      </c>
      <c r="B159" s="13">
        <v>9781487575199</v>
      </c>
      <c r="C159" s="13"/>
      <c r="D159" s="13"/>
      <c r="F159" s="12" t="s">
        <v>902</v>
      </c>
      <c r="I159" s="12" t="s">
        <v>903</v>
      </c>
      <c r="J159" s="12">
        <v>1</v>
      </c>
      <c r="K159" s="12" t="s">
        <v>904</v>
      </c>
      <c r="M159" s="12" t="s">
        <v>905</v>
      </c>
      <c r="N159" s="14">
        <v>25187</v>
      </c>
      <c r="O159" s="12">
        <v>1968</v>
      </c>
      <c r="P159" s="12" t="s">
        <v>40</v>
      </c>
      <c r="Q159" s="12">
        <v>292</v>
      </c>
      <c r="S159" s="12">
        <v>10</v>
      </c>
      <c r="U159" s="12" t="s">
        <v>41</v>
      </c>
      <c r="V159" s="12" t="s">
        <v>42</v>
      </c>
      <c r="W159" s="12" t="s">
        <v>42</v>
      </c>
      <c r="X159" s="12" t="s">
        <v>906</v>
      </c>
      <c r="Z159" s="12" t="s">
        <v>907</v>
      </c>
      <c r="AC159" s="12" t="s">
        <v>908</v>
      </c>
      <c r="AD159" s="12">
        <v>99.95</v>
      </c>
      <c r="AE159" s="13"/>
      <c r="AF159" s="13"/>
      <c r="AG159" s="12" t="str">
        <f>HYPERLINK("https://doi.org/10.3138/9781487575199")</f>
        <v>https://doi.org/10.3138/9781487575199</v>
      </c>
      <c r="AI159" s="12" t="s">
        <v>47</v>
      </c>
    </row>
    <row r="160" spans="1:35" s="12" customFormat="1">
      <c r="A160" s="12">
        <v>301123</v>
      </c>
      <c r="B160" s="13">
        <v>9783110310054</v>
      </c>
      <c r="C160" s="13">
        <v>9783110309874</v>
      </c>
      <c r="D160" s="13"/>
      <c r="F160" s="12" t="s">
        <v>909</v>
      </c>
      <c r="I160" s="12" t="s">
        <v>910</v>
      </c>
      <c r="J160" s="12">
        <v>1</v>
      </c>
      <c r="M160" s="12" t="s">
        <v>53</v>
      </c>
      <c r="N160" s="14">
        <v>43136</v>
      </c>
      <c r="O160" s="12">
        <v>2018</v>
      </c>
      <c r="P160" s="12" t="s">
        <v>40</v>
      </c>
      <c r="Q160" s="12">
        <v>492</v>
      </c>
      <c r="R160" s="12">
        <v>224</v>
      </c>
      <c r="T160" s="12">
        <v>2417</v>
      </c>
      <c r="U160" s="12" t="s">
        <v>41</v>
      </c>
      <c r="V160" s="12" t="s">
        <v>41</v>
      </c>
      <c r="W160" s="12" t="s">
        <v>41</v>
      </c>
      <c r="X160" s="12" t="s">
        <v>911</v>
      </c>
      <c r="Z160" s="12" t="s">
        <v>912</v>
      </c>
      <c r="AA160" s="12" t="s">
        <v>913</v>
      </c>
      <c r="AC160" s="12" t="s">
        <v>914</v>
      </c>
      <c r="AD160" s="12">
        <v>139</v>
      </c>
      <c r="AE160" s="13">
        <v>179.95</v>
      </c>
      <c r="AF160" s="13"/>
      <c r="AG160" s="12" t="str">
        <f>HYPERLINK("https://doi.org/10.1515/9783110310054")</f>
        <v>https://doi.org/10.1515/9783110310054</v>
      </c>
      <c r="AI160" s="12" t="s">
        <v>47</v>
      </c>
    </row>
    <row r="161" spans="1:35" s="12" customFormat="1">
      <c r="A161" s="12">
        <v>584849</v>
      </c>
      <c r="B161" s="13">
        <v>9783110709490</v>
      </c>
      <c r="C161" s="13"/>
      <c r="D161" s="13">
        <v>9783110709445</v>
      </c>
      <c r="E161" s="12" t="s">
        <v>48</v>
      </c>
      <c r="F161" s="12" t="s">
        <v>915</v>
      </c>
      <c r="G161" s="12" t="s">
        <v>916</v>
      </c>
      <c r="H161" s="12" t="s">
        <v>230</v>
      </c>
      <c r="J161" s="12">
        <v>2</v>
      </c>
      <c r="K161" s="12" t="s">
        <v>52</v>
      </c>
      <c r="M161" s="12" t="s">
        <v>53</v>
      </c>
      <c r="N161" s="14">
        <v>44459</v>
      </c>
      <c r="O161" s="12">
        <v>2021</v>
      </c>
      <c r="P161" s="12" t="s">
        <v>40</v>
      </c>
      <c r="Q161" s="12">
        <v>272</v>
      </c>
      <c r="T161" s="12">
        <v>2417</v>
      </c>
      <c r="U161" s="12" t="s">
        <v>41</v>
      </c>
      <c r="V161" s="12" t="s">
        <v>135</v>
      </c>
      <c r="W161" s="12" t="s">
        <v>135</v>
      </c>
      <c r="X161" s="12" t="s">
        <v>917</v>
      </c>
      <c r="Y161" s="12" t="s">
        <v>56</v>
      </c>
      <c r="Z161" s="12" t="s">
        <v>918</v>
      </c>
      <c r="AC161" s="12" t="s">
        <v>236</v>
      </c>
      <c r="AD161" s="12">
        <v>699</v>
      </c>
      <c r="AE161" s="13"/>
      <c r="AF161" s="13">
        <v>89.95</v>
      </c>
      <c r="AG161" s="12" t="str">
        <f>HYPERLINK("https://doi.org/10.1515/9783110709490")</f>
        <v>https://doi.org/10.1515/9783110709490</v>
      </c>
      <c r="AI161" s="12" t="s">
        <v>47</v>
      </c>
    </row>
    <row r="162" spans="1:35" s="12" customFormat="1">
      <c r="A162" s="12">
        <v>320408</v>
      </c>
      <c r="B162" s="13">
        <v>9783110345100</v>
      </c>
      <c r="C162" s="13"/>
      <c r="D162" s="13">
        <v>9783110340037</v>
      </c>
      <c r="E162" s="12" t="s">
        <v>48</v>
      </c>
      <c r="F162" s="12" t="s">
        <v>919</v>
      </c>
      <c r="I162" s="12" t="s">
        <v>630</v>
      </c>
      <c r="J162" s="12">
        <v>1</v>
      </c>
      <c r="K162" s="12" t="s">
        <v>52</v>
      </c>
      <c r="L162" s="15" t="s">
        <v>920</v>
      </c>
      <c r="M162" s="12" t="s">
        <v>53</v>
      </c>
      <c r="N162" s="14">
        <v>43423</v>
      </c>
      <c r="O162" s="12">
        <v>2019</v>
      </c>
      <c r="P162" s="12" t="s">
        <v>40</v>
      </c>
      <c r="Q162" s="12">
        <v>273</v>
      </c>
      <c r="R162" s="12">
        <v>150</v>
      </c>
      <c r="S162" s="12">
        <v>10</v>
      </c>
      <c r="T162" s="12">
        <v>2417</v>
      </c>
      <c r="U162" s="12" t="s">
        <v>41</v>
      </c>
      <c r="V162" s="12" t="s">
        <v>41</v>
      </c>
      <c r="W162" s="12" t="s">
        <v>41</v>
      </c>
      <c r="X162" s="12" t="s">
        <v>631</v>
      </c>
      <c r="Y162" s="12" t="s">
        <v>56</v>
      </c>
      <c r="Z162" s="12" t="s">
        <v>921</v>
      </c>
      <c r="AC162" s="12" t="s">
        <v>922</v>
      </c>
      <c r="AD162" s="12">
        <v>699</v>
      </c>
      <c r="AE162" s="13"/>
      <c r="AF162" s="13">
        <v>89.95</v>
      </c>
      <c r="AG162" s="12" t="str">
        <f>HYPERLINK("https://doi.org/10.1515/9783110345100")</f>
        <v>https://doi.org/10.1515/9783110345100</v>
      </c>
      <c r="AI162" s="12" t="s">
        <v>47</v>
      </c>
    </row>
    <row r="163" spans="1:35" s="12" customFormat="1">
      <c r="A163" s="12">
        <v>510163</v>
      </c>
      <c r="B163" s="13">
        <v>9783110416084</v>
      </c>
      <c r="C163" s="13">
        <v>9783110416077</v>
      </c>
      <c r="D163" s="13"/>
      <c r="F163" s="12" t="s">
        <v>923</v>
      </c>
      <c r="G163" s="12" t="s">
        <v>787</v>
      </c>
      <c r="I163" s="12" t="s">
        <v>924</v>
      </c>
      <c r="J163" s="12">
        <v>1</v>
      </c>
      <c r="K163" s="12" t="s">
        <v>502</v>
      </c>
      <c r="L163" s="15" t="s">
        <v>925</v>
      </c>
      <c r="M163" s="12" t="s">
        <v>53</v>
      </c>
      <c r="N163" s="14">
        <v>42989</v>
      </c>
      <c r="O163" s="12">
        <v>2017</v>
      </c>
      <c r="P163" s="12" t="s">
        <v>40</v>
      </c>
      <c r="Q163" s="12">
        <v>209</v>
      </c>
      <c r="R163" s="12">
        <v>50</v>
      </c>
      <c r="T163" s="12">
        <v>2417</v>
      </c>
      <c r="U163" s="12" t="s">
        <v>41</v>
      </c>
      <c r="V163" s="12" t="s">
        <v>301</v>
      </c>
      <c r="W163" s="12" t="s">
        <v>301</v>
      </c>
      <c r="X163" s="12" t="s">
        <v>926</v>
      </c>
      <c r="Z163" s="12" t="s">
        <v>927</v>
      </c>
      <c r="AC163" s="12" t="s">
        <v>928</v>
      </c>
      <c r="AD163" s="12">
        <v>139</v>
      </c>
      <c r="AE163" s="13">
        <v>169.95</v>
      </c>
      <c r="AF163" s="13"/>
      <c r="AG163" s="12" t="str">
        <f>HYPERLINK("https://doi.org/10.1515/9783110416084")</f>
        <v>https://doi.org/10.1515/9783110416084</v>
      </c>
      <c r="AI163" s="12" t="s">
        <v>47</v>
      </c>
    </row>
    <row r="164" spans="1:35" s="12" customFormat="1">
      <c r="A164" s="12">
        <v>550019</v>
      </c>
      <c r="B164" s="13">
        <v>9783110642070</v>
      </c>
      <c r="C164" s="13">
        <v>9783110641769</v>
      </c>
      <c r="D164" s="13"/>
      <c r="F164" s="12" t="s">
        <v>929</v>
      </c>
      <c r="I164" s="12" t="s">
        <v>930</v>
      </c>
      <c r="J164" s="12">
        <v>2</v>
      </c>
      <c r="M164" s="12" t="s">
        <v>53</v>
      </c>
      <c r="N164" s="14">
        <v>43927</v>
      </c>
      <c r="O164" s="12">
        <v>2020</v>
      </c>
      <c r="P164" s="12" t="s">
        <v>40</v>
      </c>
      <c r="Q164" s="12">
        <v>305</v>
      </c>
      <c r="R164" s="12">
        <v>71</v>
      </c>
      <c r="T164" s="12">
        <v>2417</v>
      </c>
      <c r="U164" s="12" t="s">
        <v>41</v>
      </c>
      <c r="V164" s="12" t="s">
        <v>135</v>
      </c>
      <c r="W164" s="12" t="s">
        <v>135</v>
      </c>
      <c r="X164" s="12" t="s">
        <v>931</v>
      </c>
      <c r="Z164" s="12" t="s">
        <v>932</v>
      </c>
      <c r="AC164" s="12" t="s">
        <v>933</v>
      </c>
      <c r="AD164" s="12">
        <v>139</v>
      </c>
      <c r="AE164" s="13">
        <v>184.95</v>
      </c>
      <c r="AF164" s="13"/>
      <c r="AG164" s="12" t="str">
        <f>HYPERLINK("https://doi.org/10.1515/9783110642070")</f>
        <v>https://doi.org/10.1515/9783110642070</v>
      </c>
      <c r="AI164" s="12" t="s">
        <v>47</v>
      </c>
    </row>
    <row r="165" spans="1:35" s="12" customFormat="1">
      <c r="A165" s="12">
        <v>558034</v>
      </c>
      <c r="B165" s="13">
        <v>9783110661194</v>
      </c>
      <c r="C165" s="13">
        <v>9783110659726</v>
      </c>
      <c r="D165" s="13"/>
      <c r="F165" s="12" t="s">
        <v>934</v>
      </c>
      <c r="G165" s="12" t="s">
        <v>935</v>
      </c>
      <c r="H165" s="12" t="s">
        <v>936</v>
      </c>
      <c r="J165" s="12">
        <v>1</v>
      </c>
      <c r="M165" s="12" t="s">
        <v>53</v>
      </c>
      <c r="N165" s="14">
        <v>43927</v>
      </c>
      <c r="O165" s="12">
        <v>2020</v>
      </c>
      <c r="P165" s="12" t="s">
        <v>40</v>
      </c>
      <c r="Q165" s="12">
        <v>450</v>
      </c>
      <c r="R165" s="12">
        <v>96</v>
      </c>
      <c r="T165" s="12">
        <v>1724</v>
      </c>
      <c r="U165" s="12" t="s">
        <v>41</v>
      </c>
      <c r="V165" s="12" t="s">
        <v>232</v>
      </c>
      <c r="W165" s="12" t="s">
        <v>232</v>
      </c>
      <c r="X165" s="12" t="s">
        <v>937</v>
      </c>
      <c r="Z165" s="12" t="s">
        <v>938</v>
      </c>
      <c r="AC165" s="12" t="s">
        <v>939</v>
      </c>
      <c r="AD165" s="12">
        <v>139</v>
      </c>
      <c r="AE165" s="13">
        <v>184.95</v>
      </c>
      <c r="AF165" s="13"/>
      <c r="AG165" s="12" t="str">
        <f>HYPERLINK("https://doi.org/10.1515/9783110661194")</f>
        <v>https://doi.org/10.1515/9783110661194</v>
      </c>
      <c r="AI165" s="12" t="s">
        <v>47</v>
      </c>
    </row>
    <row r="166" spans="1:35" s="12" customFormat="1">
      <c r="A166" s="12">
        <v>537161</v>
      </c>
      <c r="B166" s="13">
        <v>9781501508707</v>
      </c>
      <c r="C166" s="13"/>
      <c r="D166" s="13">
        <v>9780939950539</v>
      </c>
      <c r="F166" s="12" t="s">
        <v>940</v>
      </c>
      <c r="I166" s="12" t="s">
        <v>941</v>
      </c>
      <c r="J166" s="12">
        <v>1</v>
      </c>
      <c r="K166" s="12" t="s">
        <v>160</v>
      </c>
      <c r="L166" s="15" t="s">
        <v>942</v>
      </c>
      <c r="M166" s="12" t="s">
        <v>53</v>
      </c>
      <c r="N166" s="14">
        <v>43451</v>
      </c>
      <c r="O166" s="12">
        <v>2000</v>
      </c>
      <c r="P166" s="12" t="s">
        <v>40</v>
      </c>
      <c r="Q166" s="12">
        <v>596</v>
      </c>
      <c r="U166" s="12" t="s">
        <v>41</v>
      </c>
      <c r="V166" s="12" t="s">
        <v>162</v>
      </c>
      <c r="W166" s="12" t="s">
        <v>162</v>
      </c>
      <c r="X166" s="12" t="s">
        <v>163</v>
      </c>
      <c r="Z166" s="12" t="s">
        <v>943</v>
      </c>
      <c r="AC166" s="12" t="s">
        <v>944</v>
      </c>
      <c r="AD166" s="12">
        <v>139</v>
      </c>
      <c r="AE166" s="13"/>
      <c r="AF166" s="13">
        <v>44.95</v>
      </c>
      <c r="AG166" s="12" t="str">
        <f>HYPERLINK("https://doi.org/10.1515/9781501508707")</f>
        <v>https://doi.org/10.1515/9781501508707</v>
      </c>
      <c r="AI166" s="12" t="s">
        <v>47</v>
      </c>
    </row>
    <row r="167" spans="1:35" s="12" customFormat="1">
      <c r="A167" s="12">
        <v>528663</v>
      </c>
      <c r="B167" s="13">
        <v>9783110541953</v>
      </c>
      <c r="C167" s="13">
        <v>9783110539912</v>
      </c>
      <c r="D167" s="13"/>
      <c r="F167" s="12" t="s">
        <v>945</v>
      </c>
      <c r="H167" s="12" t="s">
        <v>428</v>
      </c>
      <c r="J167" s="12">
        <v>1</v>
      </c>
      <c r="K167" s="12" t="s">
        <v>150</v>
      </c>
      <c r="M167" s="12" t="s">
        <v>53</v>
      </c>
      <c r="N167" s="14">
        <v>43073</v>
      </c>
      <c r="O167" s="12">
        <v>2018</v>
      </c>
      <c r="P167" s="12" t="s">
        <v>40</v>
      </c>
      <c r="Q167" s="12">
        <v>431</v>
      </c>
      <c r="R167" s="12">
        <v>100</v>
      </c>
      <c r="T167" s="12">
        <v>2417</v>
      </c>
      <c r="U167" s="12" t="s">
        <v>41</v>
      </c>
      <c r="V167" s="12" t="s">
        <v>42</v>
      </c>
      <c r="W167" s="12" t="s">
        <v>42</v>
      </c>
      <c r="X167" s="12" t="s">
        <v>770</v>
      </c>
      <c r="Z167" s="12" t="s">
        <v>946</v>
      </c>
      <c r="AC167" s="12" t="s">
        <v>772</v>
      </c>
      <c r="AD167" s="12">
        <v>249</v>
      </c>
      <c r="AE167" s="13">
        <v>250</v>
      </c>
      <c r="AF167" s="13"/>
      <c r="AG167" s="12" t="str">
        <f>HYPERLINK("https://doi.org/10.1515/9783110541953")</f>
        <v>https://doi.org/10.1515/9783110541953</v>
      </c>
      <c r="AI167" s="12" t="s">
        <v>47</v>
      </c>
    </row>
    <row r="168" spans="1:35" s="12" customFormat="1">
      <c r="A168" s="12">
        <v>543443</v>
      </c>
      <c r="B168" s="13">
        <v>9781487585877</v>
      </c>
      <c r="C168" s="13"/>
      <c r="D168" s="13"/>
      <c r="F168" s="12" t="s">
        <v>947</v>
      </c>
      <c r="H168" s="12" t="s">
        <v>948</v>
      </c>
      <c r="J168" s="12">
        <v>1</v>
      </c>
      <c r="K168" s="12" t="s">
        <v>904</v>
      </c>
      <c r="M168" s="12" t="s">
        <v>905</v>
      </c>
      <c r="N168" s="14">
        <v>26282</v>
      </c>
      <c r="O168" s="12">
        <v>1971</v>
      </c>
      <c r="P168" s="12" t="s">
        <v>40</v>
      </c>
      <c r="Q168" s="12">
        <v>363</v>
      </c>
      <c r="S168" s="12">
        <v>10</v>
      </c>
      <c r="U168" s="12" t="s">
        <v>41</v>
      </c>
      <c r="V168" s="12" t="s">
        <v>64</v>
      </c>
      <c r="W168" s="12" t="s">
        <v>64</v>
      </c>
      <c r="X168" s="12" t="s">
        <v>949</v>
      </c>
      <c r="Z168" s="12" t="s">
        <v>950</v>
      </c>
      <c r="AC168" s="12" t="s">
        <v>951</v>
      </c>
      <c r="AD168" s="12">
        <v>93.95</v>
      </c>
      <c r="AE168" s="13"/>
      <c r="AF168" s="13"/>
      <c r="AG168" s="12" t="str">
        <f>HYPERLINK("https://doi.org/10.3138/9781487585877")</f>
        <v>https://doi.org/10.3138/9781487585877</v>
      </c>
      <c r="AI168" s="12" t="s">
        <v>47</v>
      </c>
    </row>
    <row r="169" spans="1:35" s="12" customFormat="1">
      <c r="A169" s="12">
        <v>547663</v>
      </c>
      <c r="B169" s="13">
        <v>9783110643695</v>
      </c>
      <c r="C169" s="13">
        <v>9783110639995</v>
      </c>
      <c r="D169" s="13"/>
      <c r="F169" s="12" t="s">
        <v>952</v>
      </c>
      <c r="G169" s="12" t="s">
        <v>953</v>
      </c>
      <c r="I169" s="12" t="s">
        <v>954</v>
      </c>
      <c r="J169" s="12">
        <v>1</v>
      </c>
      <c r="M169" s="12" t="s">
        <v>53</v>
      </c>
      <c r="N169" s="14">
        <v>43850</v>
      </c>
      <c r="O169" s="12">
        <v>2020</v>
      </c>
      <c r="P169" s="12" t="s">
        <v>40</v>
      </c>
      <c r="Q169" s="12">
        <v>291</v>
      </c>
      <c r="R169" s="12">
        <v>152</v>
      </c>
      <c r="T169" s="12">
        <v>2417</v>
      </c>
      <c r="U169" s="12" t="s">
        <v>41</v>
      </c>
      <c r="V169" s="12" t="s">
        <v>123</v>
      </c>
      <c r="W169" s="12" t="s">
        <v>123</v>
      </c>
      <c r="X169" s="12" t="s">
        <v>955</v>
      </c>
      <c r="Z169" s="12" t="s">
        <v>956</v>
      </c>
      <c r="AC169" s="12" t="s">
        <v>957</v>
      </c>
      <c r="AD169" s="12">
        <v>139</v>
      </c>
      <c r="AE169" s="13">
        <v>159.94999999999999</v>
      </c>
      <c r="AF169" s="13"/>
      <c r="AG169" s="12" t="str">
        <f>HYPERLINK("https://doi.org/10.1515/9783110643695")</f>
        <v>https://doi.org/10.1515/9783110643695</v>
      </c>
      <c r="AI169" s="12" t="s">
        <v>47</v>
      </c>
    </row>
    <row r="170" spans="1:35" s="12" customFormat="1">
      <c r="A170" s="12">
        <v>554706</v>
      </c>
      <c r="B170" s="13">
        <v>9783110655377</v>
      </c>
      <c r="C170" s="13"/>
      <c r="D170" s="13">
        <v>9783110655353</v>
      </c>
      <c r="E170" s="12" t="s">
        <v>48</v>
      </c>
      <c r="F170" s="12" t="s">
        <v>958</v>
      </c>
      <c r="G170" s="12" t="s">
        <v>959</v>
      </c>
      <c r="H170" s="12" t="s">
        <v>960</v>
      </c>
      <c r="J170" s="12">
        <v>1</v>
      </c>
      <c r="K170" s="12" t="s">
        <v>52</v>
      </c>
      <c r="M170" s="12" t="s">
        <v>53</v>
      </c>
      <c r="N170" s="14">
        <v>44760</v>
      </c>
      <c r="O170" s="12">
        <v>2022</v>
      </c>
      <c r="P170" s="12" t="s">
        <v>40</v>
      </c>
      <c r="Q170" s="12">
        <v>458</v>
      </c>
      <c r="R170" s="12">
        <v>4</v>
      </c>
      <c r="T170" s="12">
        <v>2417</v>
      </c>
      <c r="U170" s="12" t="s">
        <v>41</v>
      </c>
      <c r="V170" s="12" t="s">
        <v>251</v>
      </c>
      <c r="W170" s="12" t="s">
        <v>251</v>
      </c>
      <c r="X170" s="12" t="s">
        <v>961</v>
      </c>
      <c r="Y170" s="12" t="s">
        <v>56</v>
      </c>
      <c r="Z170" s="12" t="s">
        <v>962</v>
      </c>
      <c r="AC170" s="12" t="s">
        <v>963</v>
      </c>
      <c r="AD170" s="12">
        <v>699</v>
      </c>
      <c r="AE170" s="13"/>
      <c r="AF170" s="13">
        <v>144.94999999999999</v>
      </c>
      <c r="AG170" s="12" t="str">
        <f>HYPERLINK("https://doi.org/10.1515/9783110655377")</f>
        <v>https://doi.org/10.1515/9783110655377</v>
      </c>
      <c r="AI170" s="12" t="s">
        <v>47</v>
      </c>
    </row>
    <row r="171" spans="1:35" s="12" customFormat="1">
      <c r="A171" s="12">
        <v>122678</v>
      </c>
      <c r="B171" s="13">
        <v>9783110269864</v>
      </c>
      <c r="C171" s="13"/>
      <c r="D171" s="13">
        <v>9783110269710</v>
      </c>
      <c r="F171" s="12" t="s">
        <v>964</v>
      </c>
      <c r="G171" s="12" t="s">
        <v>965</v>
      </c>
      <c r="I171" s="12" t="s">
        <v>966</v>
      </c>
      <c r="J171" s="12">
        <v>1</v>
      </c>
      <c r="M171" s="12" t="s">
        <v>53</v>
      </c>
      <c r="N171" s="14">
        <v>41871</v>
      </c>
      <c r="O171" s="12">
        <v>2014</v>
      </c>
      <c r="P171" s="12" t="s">
        <v>40</v>
      </c>
      <c r="Q171" s="12">
        <v>535</v>
      </c>
      <c r="R171" s="12">
        <v>244</v>
      </c>
      <c r="S171" s="12">
        <v>10</v>
      </c>
      <c r="T171" s="12">
        <v>2417</v>
      </c>
      <c r="U171" s="12" t="s">
        <v>41</v>
      </c>
      <c r="V171" s="12" t="s">
        <v>89</v>
      </c>
      <c r="W171" s="12" t="s">
        <v>89</v>
      </c>
      <c r="X171" s="12" t="s">
        <v>967</v>
      </c>
      <c r="Z171" s="12" t="s">
        <v>968</v>
      </c>
      <c r="AA171" s="12" t="s">
        <v>969</v>
      </c>
      <c r="AC171" s="12" t="s">
        <v>970</v>
      </c>
      <c r="AD171" s="12">
        <v>139</v>
      </c>
      <c r="AE171" s="13"/>
      <c r="AF171" s="13">
        <v>194.95</v>
      </c>
      <c r="AG171" s="12" t="str">
        <f>HYPERLINK("https://doi.org/10.1515/9783110269864")</f>
        <v>https://doi.org/10.1515/9783110269864</v>
      </c>
      <c r="AI171" s="12" t="s">
        <v>47</v>
      </c>
    </row>
    <row r="172" spans="1:35" s="12" customFormat="1">
      <c r="A172" s="12">
        <v>550089</v>
      </c>
      <c r="B172" s="13">
        <v>9783110650600</v>
      </c>
      <c r="C172" s="13">
        <v>9783110643367</v>
      </c>
      <c r="D172" s="13"/>
      <c r="F172" s="12" t="s">
        <v>971</v>
      </c>
      <c r="I172" s="12" t="s">
        <v>972</v>
      </c>
      <c r="J172" s="12">
        <v>1</v>
      </c>
      <c r="M172" s="12" t="s">
        <v>53</v>
      </c>
      <c r="N172" s="14">
        <v>43990</v>
      </c>
      <c r="O172" s="12">
        <v>2020</v>
      </c>
      <c r="P172" s="12" t="s">
        <v>40</v>
      </c>
      <c r="Q172" s="12">
        <v>195</v>
      </c>
      <c r="R172" s="12">
        <v>20</v>
      </c>
      <c r="T172" s="12">
        <v>2417</v>
      </c>
      <c r="U172" s="12" t="s">
        <v>41</v>
      </c>
      <c r="V172" s="12" t="s">
        <v>232</v>
      </c>
      <c r="W172" s="12" t="s">
        <v>232</v>
      </c>
      <c r="X172" s="12" t="s">
        <v>973</v>
      </c>
      <c r="Z172" s="12" t="s">
        <v>974</v>
      </c>
      <c r="AC172" s="12" t="s">
        <v>975</v>
      </c>
      <c r="AD172" s="12">
        <v>139</v>
      </c>
      <c r="AE172" s="13">
        <v>164.95</v>
      </c>
      <c r="AF172" s="13"/>
      <c r="AG172" s="12" t="str">
        <f>HYPERLINK("https://doi.org/10.1515/9783110650600")</f>
        <v>https://doi.org/10.1515/9783110650600</v>
      </c>
      <c r="AI172" s="12" t="s">
        <v>47</v>
      </c>
    </row>
    <row r="173" spans="1:35" s="12" customFormat="1">
      <c r="A173" s="12">
        <v>516939</v>
      </c>
      <c r="B173" s="13">
        <v>9783110453690</v>
      </c>
      <c r="C173" s="13">
        <v>9783110453683</v>
      </c>
      <c r="D173" s="13"/>
      <c r="F173" s="12" t="s">
        <v>976</v>
      </c>
      <c r="G173" s="12" t="s">
        <v>977</v>
      </c>
      <c r="H173" s="12" t="s">
        <v>230</v>
      </c>
      <c r="J173" s="12">
        <v>1</v>
      </c>
      <c r="M173" s="12" t="s">
        <v>53</v>
      </c>
      <c r="N173" s="14">
        <v>43227</v>
      </c>
      <c r="O173" s="12">
        <v>2018</v>
      </c>
      <c r="P173" s="12" t="s">
        <v>40</v>
      </c>
      <c r="Q173" s="12">
        <v>303</v>
      </c>
      <c r="R173" s="12">
        <v>250</v>
      </c>
      <c r="T173" s="12">
        <v>2417</v>
      </c>
      <c r="U173" s="12" t="s">
        <v>41</v>
      </c>
      <c r="V173" s="12" t="s">
        <v>135</v>
      </c>
      <c r="W173" s="12" t="s">
        <v>135</v>
      </c>
      <c r="X173" s="12" t="s">
        <v>978</v>
      </c>
      <c r="Z173" s="12" t="s">
        <v>979</v>
      </c>
      <c r="AA173" s="12" t="s">
        <v>980</v>
      </c>
      <c r="AC173" s="12" t="s">
        <v>236</v>
      </c>
      <c r="AD173" s="12">
        <v>139</v>
      </c>
      <c r="AE173" s="13">
        <v>134.94999999999999</v>
      </c>
      <c r="AF173" s="13"/>
      <c r="AG173" s="12" t="str">
        <f>HYPERLINK("https://doi.org/10.1515/9783110453690")</f>
        <v>https://doi.org/10.1515/9783110453690</v>
      </c>
      <c r="AI173" s="12" t="s">
        <v>47</v>
      </c>
    </row>
    <row r="174" spans="1:35" s="12" customFormat="1">
      <c r="A174" s="12">
        <v>537036</v>
      </c>
      <c r="B174" s="13">
        <v>9781501508318</v>
      </c>
      <c r="C174" s="13"/>
      <c r="D174" s="13">
        <v>9780939950904</v>
      </c>
      <c r="F174" s="12" t="s">
        <v>981</v>
      </c>
      <c r="I174" s="12" t="s">
        <v>982</v>
      </c>
      <c r="J174" s="12">
        <v>1</v>
      </c>
      <c r="K174" s="12" t="s">
        <v>160</v>
      </c>
      <c r="L174" s="15" t="s">
        <v>983</v>
      </c>
      <c r="M174" s="12" t="s">
        <v>53</v>
      </c>
      <c r="N174" s="14">
        <v>43451</v>
      </c>
      <c r="O174" s="12">
        <v>2013</v>
      </c>
      <c r="P174" s="12" t="s">
        <v>40</v>
      </c>
      <c r="Q174" s="12">
        <v>698</v>
      </c>
      <c r="U174" s="12" t="s">
        <v>41</v>
      </c>
      <c r="V174" s="12" t="s">
        <v>162</v>
      </c>
      <c r="W174" s="12" t="s">
        <v>162</v>
      </c>
      <c r="X174" s="12" t="s">
        <v>215</v>
      </c>
      <c r="Z174" s="12" t="s">
        <v>984</v>
      </c>
      <c r="AC174" s="12" t="s">
        <v>985</v>
      </c>
      <c r="AD174" s="12">
        <v>139</v>
      </c>
      <c r="AE174" s="13"/>
      <c r="AF174" s="13">
        <v>44.95</v>
      </c>
      <c r="AG174" s="12" t="str">
        <f>HYPERLINK("https://doi.org/10.1515/9781501508318")</f>
        <v>https://doi.org/10.1515/9781501508318</v>
      </c>
      <c r="AI174" s="12" t="s">
        <v>47</v>
      </c>
    </row>
    <row r="175" spans="1:35" s="12" customFormat="1">
      <c r="A175" s="12">
        <v>537051</v>
      </c>
      <c r="B175" s="13">
        <v>9781501508547</v>
      </c>
      <c r="C175" s="13"/>
      <c r="D175" s="13">
        <v>9780939950140</v>
      </c>
      <c r="F175" s="12" t="s">
        <v>986</v>
      </c>
      <c r="I175" s="12" t="s">
        <v>987</v>
      </c>
      <c r="J175" s="12">
        <v>1</v>
      </c>
      <c r="K175" s="12" t="s">
        <v>160</v>
      </c>
      <c r="L175" s="15" t="s">
        <v>988</v>
      </c>
      <c r="M175" s="12" t="s">
        <v>53</v>
      </c>
      <c r="N175" s="14">
        <v>43451</v>
      </c>
      <c r="O175" s="12">
        <v>1983</v>
      </c>
      <c r="P175" s="12" t="s">
        <v>40</v>
      </c>
      <c r="Q175" s="12">
        <v>362</v>
      </c>
      <c r="U175" s="12" t="s">
        <v>41</v>
      </c>
      <c r="V175" s="12" t="s">
        <v>162</v>
      </c>
      <c r="W175" s="12" t="s">
        <v>162</v>
      </c>
      <c r="X175" s="12" t="s">
        <v>163</v>
      </c>
      <c r="Z175" s="12" t="s">
        <v>989</v>
      </c>
      <c r="AC175" s="12" t="s">
        <v>990</v>
      </c>
      <c r="AD175" s="12">
        <v>139</v>
      </c>
      <c r="AE175" s="13"/>
      <c r="AF175" s="13">
        <v>44.95</v>
      </c>
      <c r="AG175" s="12" t="str">
        <f>HYPERLINK("https://doi.org/10.1515/9781501508547")</f>
        <v>https://doi.org/10.1515/9781501508547</v>
      </c>
      <c r="AI175" s="12" t="s">
        <v>47</v>
      </c>
    </row>
    <row r="176" spans="1:35" s="12" customFormat="1">
      <c r="A176" s="12">
        <v>547616</v>
      </c>
      <c r="B176" s="13">
        <v>9783110639131</v>
      </c>
      <c r="C176" s="13">
        <v>9783110638554</v>
      </c>
      <c r="D176" s="13"/>
      <c r="F176" s="12" t="s">
        <v>991</v>
      </c>
      <c r="I176" s="12" t="s">
        <v>992</v>
      </c>
      <c r="J176" s="12">
        <v>1</v>
      </c>
      <c r="M176" s="12" t="s">
        <v>53</v>
      </c>
      <c r="N176" s="14">
        <v>43759</v>
      </c>
      <c r="O176" s="12">
        <v>2019</v>
      </c>
      <c r="P176" s="12" t="s">
        <v>40</v>
      </c>
      <c r="Q176" s="12">
        <v>342</v>
      </c>
      <c r="R176" s="12">
        <v>56</v>
      </c>
      <c r="T176" s="12">
        <v>2417</v>
      </c>
      <c r="U176" s="12" t="s">
        <v>41</v>
      </c>
      <c r="V176" s="12" t="s">
        <v>123</v>
      </c>
      <c r="W176" s="12" t="s">
        <v>123</v>
      </c>
      <c r="X176" s="12" t="s">
        <v>993</v>
      </c>
      <c r="Z176" s="12" t="s">
        <v>994</v>
      </c>
      <c r="AC176" s="12" t="s">
        <v>995</v>
      </c>
      <c r="AD176" s="12">
        <v>139</v>
      </c>
      <c r="AE176" s="13">
        <v>159.94999999999999</v>
      </c>
      <c r="AF176" s="13"/>
      <c r="AG176" s="12" t="str">
        <f>HYPERLINK("https://doi.org/10.1515/9783110639131")</f>
        <v>https://doi.org/10.1515/9783110639131</v>
      </c>
      <c r="AI176" s="12" t="s">
        <v>47</v>
      </c>
    </row>
    <row r="177" spans="1:35" s="12" customFormat="1">
      <c r="A177" s="12">
        <v>300859</v>
      </c>
      <c r="B177" s="13">
        <v>9783110306873</v>
      </c>
      <c r="C177" s="13">
        <v>9783110306668</v>
      </c>
      <c r="D177" s="13"/>
      <c r="F177" s="12" t="s">
        <v>996</v>
      </c>
      <c r="G177" s="12" t="s">
        <v>997</v>
      </c>
      <c r="I177" s="12" t="s">
        <v>998</v>
      </c>
      <c r="J177" s="12">
        <v>1</v>
      </c>
      <c r="M177" s="12" t="s">
        <v>53</v>
      </c>
      <c r="N177" s="14">
        <v>41561</v>
      </c>
      <c r="O177" s="12">
        <v>2013</v>
      </c>
      <c r="P177" s="12" t="s">
        <v>40</v>
      </c>
      <c r="Q177" s="12">
        <v>215</v>
      </c>
      <c r="R177" s="12">
        <v>20</v>
      </c>
      <c r="S177" s="12">
        <v>10</v>
      </c>
      <c r="T177" s="12">
        <v>2417</v>
      </c>
      <c r="U177" s="12" t="s">
        <v>41</v>
      </c>
      <c r="V177" s="12" t="s">
        <v>232</v>
      </c>
      <c r="W177" s="12" t="s">
        <v>232</v>
      </c>
      <c r="X177" s="12" t="s">
        <v>999</v>
      </c>
      <c r="Z177" s="12" t="s">
        <v>1000</v>
      </c>
      <c r="AC177" s="12" t="s">
        <v>1001</v>
      </c>
      <c r="AD177" s="12">
        <v>139</v>
      </c>
      <c r="AE177" s="13">
        <v>179.95</v>
      </c>
      <c r="AF177" s="13"/>
      <c r="AG177" s="12" t="str">
        <f>HYPERLINK("https://doi.org/10.1515/9783110306873")</f>
        <v>https://doi.org/10.1515/9783110306873</v>
      </c>
      <c r="AI177" s="12" t="s">
        <v>47</v>
      </c>
    </row>
    <row r="178" spans="1:35" s="12" customFormat="1">
      <c r="A178" s="12">
        <v>534494</v>
      </c>
      <c r="B178" s="13">
        <v>9783110570175</v>
      </c>
      <c r="C178" s="13">
        <v>9783110569322</v>
      </c>
      <c r="D178" s="13"/>
      <c r="F178" s="12" t="s">
        <v>1002</v>
      </c>
      <c r="G178" s="12" t="s">
        <v>143</v>
      </c>
      <c r="H178" s="12" t="s">
        <v>1003</v>
      </c>
      <c r="J178" s="12">
        <v>1</v>
      </c>
      <c r="M178" s="12" t="s">
        <v>53</v>
      </c>
      <c r="N178" s="14">
        <v>43178</v>
      </c>
      <c r="O178" s="12">
        <v>2018</v>
      </c>
      <c r="P178" s="12" t="s">
        <v>40</v>
      </c>
      <c r="Q178" s="12">
        <v>141</v>
      </c>
      <c r="R178" s="12">
        <v>28</v>
      </c>
      <c r="T178" s="12">
        <v>2417</v>
      </c>
      <c r="U178" s="12" t="s">
        <v>41</v>
      </c>
      <c r="V178" s="12" t="s">
        <v>135</v>
      </c>
      <c r="W178" s="12" t="s">
        <v>135</v>
      </c>
      <c r="X178" s="12" t="s">
        <v>1004</v>
      </c>
      <c r="Z178" s="12" t="s">
        <v>1005</v>
      </c>
      <c r="AC178" s="12" t="s">
        <v>1006</v>
      </c>
      <c r="AD178" s="12">
        <v>139</v>
      </c>
      <c r="AE178" s="13">
        <v>169.95</v>
      </c>
      <c r="AF178" s="13"/>
      <c r="AG178" s="12" t="str">
        <f>HYPERLINK("https://doi.org/10.1515/9783110570175")</f>
        <v>https://doi.org/10.1515/9783110570175</v>
      </c>
      <c r="AI178" s="12" t="s">
        <v>47</v>
      </c>
    </row>
    <row r="179" spans="1:35" s="12" customFormat="1">
      <c r="A179" s="12">
        <v>534652</v>
      </c>
      <c r="B179" s="13">
        <v>9783110572100</v>
      </c>
      <c r="C179" s="13"/>
      <c r="D179" s="13">
        <v>9783110572094</v>
      </c>
      <c r="E179" s="12" t="s">
        <v>48</v>
      </c>
      <c r="F179" s="12" t="s">
        <v>1007</v>
      </c>
      <c r="G179" s="12" t="s">
        <v>1008</v>
      </c>
      <c r="I179" s="12" t="s">
        <v>1009</v>
      </c>
      <c r="J179" s="12">
        <v>1</v>
      </c>
      <c r="K179" s="12" t="s">
        <v>186</v>
      </c>
      <c r="M179" s="12" t="s">
        <v>53</v>
      </c>
      <c r="N179" s="14">
        <v>43591</v>
      </c>
      <c r="O179" s="12">
        <v>2019</v>
      </c>
      <c r="P179" s="12" t="s">
        <v>40</v>
      </c>
      <c r="Q179" s="12">
        <v>403</v>
      </c>
      <c r="R179" s="12">
        <v>114</v>
      </c>
      <c r="T179" s="12">
        <v>2417</v>
      </c>
      <c r="U179" s="12" t="s">
        <v>41</v>
      </c>
      <c r="V179" s="12" t="s">
        <v>41</v>
      </c>
      <c r="W179" s="12" t="s">
        <v>41</v>
      </c>
      <c r="X179" s="12" t="s">
        <v>1010</v>
      </c>
      <c r="Y179" s="12" t="s">
        <v>56</v>
      </c>
      <c r="Z179" s="12" t="s">
        <v>1011</v>
      </c>
      <c r="AA179" s="12" t="s">
        <v>1012</v>
      </c>
      <c r="AC179" s="12" t="s">
        <v>1013</v>
      </c>
      <c r="AD179" s="12">
        <v>699</v>
      </c>
      <c r="AE179" s="13"/>
      <c r="AF179" s="13">
        <v>79.95</v>
      </c>
      <c r="AG179" s="12" t="str">
        <f>HYPERLINK("https://doi.org/10.1515/9783110572100")</f>
        <v>https://doi.org/10.1515/9783110572100</v>
      </c>
      <c r="AI179" s="12" t="s">
        <v>47</v>
      </c>
    </row>
    <row r="180" spans="1:35" s="12" customFormat="1">
      <c r="A180" s="12">
        <v>566967</v>
      </c>
      <c r="B180" s="13">
        <v>9781501511769</v>
      </c>
      <c r="C180" s="13">
        <v>9781501519130</v>
      </c>
      <c r="D180" s="13"/>
      <c r="F180" s="12" t="s">
        <v>1014</v>
      </c>
      <c r="H180" s="12" t="s">
        <v>1015</v>
      </c>
      <c r="J180" s="12">
        <v>1</v>
      </c>
      <c r="M180" s="12" t="s">
        <v>53</v>
      </c>
      <c r="N180" s="14">
        <v>44067</v>
      </c>
      <c r="O180" s="12">
        <v>2020</v>
      </c>
      <c r="P180" s="12" t="s">
        <v>40</v>
      </c>
      <c r="Q180" s="12">
        <v>232</v>
      </c>
      <c r="R180" s="12">
        <v>40</v>
      </c>
      <c r="T180" s="12">
        <v>2417</v>
      </c>
      <c r="U180" s="12" t="s">
        <v>41</v>
      </c>
      <c r="V180" s="12" t="s">
        <v>251</v>
      </c>
      <c r="W180" s="12" t="s">
        <v>251</v>
      </c>
      <c r="X180" s="12" t="s">
        <v>1016</v>
      </c>
      <c r="Z180" s="12" t="s">
        <v>1017</v>
      </c>
      <c r="AC180" s="12" t="s">
        <v>1018</v>
      </c>
      <c r="AD180" s="12">
        <v>139</v>
      </c>
      <c r="AE180" s="13">
        <v>124.95</v>
      </c>
      <c r="AF180" s="13"/>
      <c r="AG180" s="12" t="str">
        <f>HYPERLINK("https://doi.org/10.1515/9781501511769")</f>
        <v>https://doi.org/10.1515/9781501511769</v>
      </c>
      <c r="AI180" s="12" t="s">
        <v>47</v>
      </c>
    </row>
    <row r="181" spans="1:35" s="12" customFormat="1">
      <c r="A181" s="12">
        <v>609302</v>
      </c>
      <c r="B181" s="13">
        <v>9783110760583</v>
      </c>
      <c r="C181" s="13"/>
      <c r="D181" s="13">
        <v>9783110760576</v>
      </c>
      <c r="E181" s="12" t="s">
        <v>48</v>
      </c>
      <c r="F181" s="12" t="s">
        <v>1019</v>
      </c>
      <c r="G181" s="12" t="s">
        <v>1020</v>
      </c>
      <c r="I181" s="12" t="s">
        <v>1021</v>
      </c>
      <c r="J181" s="12">
        <v>1</v>
      </c>
      <c r="K181" s="12" t="s">
        <v>186</v>
      </c>
      <c r="M181" s="12" t="s">
        <v>53</v>
      </c>
      <c r="N181" s="14">
        <v>44746</v>
      </c>
      <c r="O181" s="12">
        <v>2022</v>
      </c>
      <c r="P181" s="12" t="s">
        <v>40</v>
      </c>
      <c r="Q181" s="12">
        <v>207</v>
      </c>
      <c r="R181" s="12">
        <v>8</v>
      </c>
      <c r="T181" s="12">
        <v>2417</v>
      </c>
      <c r="U181" s="12" t="s">
        <v>41</v>
      </c>
      <c r="V181" s="12" t="s">
        <v>1022</v>
      </c>
      <c r="W181" s="12" t="s">
        <v>1022</v>
      </c>
      <c r="X181" s="12" t="s">
        <v>1023</v>
      </c>
      <c r="Y181" s="12" t="s">
        <v>56</v>
      </c>
      <c r="Z181" s="12" t="s">
        <v>1024</v>
      </c>
      <c r="AC181" s="12" t="s">
        <v>1025</v>
      </c>
      <c r="AD181" s="12">
        <v>249</v>
      </c>
      <c r="AE181" s="13"/>
      <c r="AF181" s="13">
        <v>99.95</v>
      </c>
      <c r="AG181" s="12" t="str">
        <f>HYPERLINK("https://doi.org/10.1515/9783110760583")</f>
        <v>https://doi.org/10.1515/9783110760583</v>
      </c>
      <c r="AI181" s="12" t="s">
        <v>47</v>
      </c>
    </row>
    <row r="182" spans="1:35" s="12" customFormat="1">
      <c r="A182" s="12">
        <v>598749</v>
      </c>
      <c r="B182" s="13">
        <v>9783110740134</v>
      </c>
      <c r="C182" s="13"/>
      <c r="D182" s="13">
        <v>9783110740110</v>
      </c>
      <c r="E182" s="12" t="s">
        <v>48</v>
      </c>
      <c r="F182" s="12" t="s">
        <v>1026</v>
      </c>
      <c r="G182" s="12" t="s">
        <v>1027</v>
      </c>
      <c r="H182" s="12" t="s">
        <v>1028</v>
      </c>
      <c r="J182" s="12">
        <v>1</v>
      </c>
      <c r="K182" s="12" t="s">
        <v>186</v>
      </c>
      <c r="M182" s="12" t="s">
        <v>53</v>
      </c>
      <c r="N182" s="14">
        <v>44599</v>
      </c>
      <c r="O182" s="12">
        <v>2022</v>
      </c>
      <c r="P182" s="12" t="s">
        <v>40</v>
      </c>
      <c r="Q182" s="12">
        <v>555</v>
      </c>
      <c r="R182" s="12">
        <v>36</v>
      </c>
      <c r="T182" s="12">
        <v>2417</v>
      </c>
      <c r="U182" s="12" t="s">
        <v>41</v>
      </c>
      <c r="V182" s="12" t="s">
        <v>251</v>
      </c>
      <c r="W182" s="12" t="s">
        <v>251</v>
      </c>
      <c r="X182" s="12" t="s">
        <v>1029</v>
      </c>
      <c r="Y182" s="12" t="s">
        <v>56</v>
      </c>
      <c r="Z182" s="12" t="s">
        <v>1030</v>
      </c>
      <c r="AC182" s="12" t="s">
        <v>1031</v>
      </c>
      <c r="AD182" s="12">
        <v>249</v>
      </c>
      <c r="AE182" s="13"/>
      <c r="AF182" s="13">
        <v>94.95</v>
      </c>
      <c r="AG182" s="12" t="str">
        <f>HYPERLINK("https://doi.org/10.1515/9783110740134")</f>
        <v>https://doi.org/10.1515/9783110740134</v>
      </c>
      <c r="AI182" s="12" t="s">
        <v>47</v>
      </c>
    </row>
    <row r="183" spans="1:35" s="12" customFormat="1">
      <c r="A183" s="12">
        <v>547510</v>
      </c>
      <c r="B183" s="13">
        <v>9783110636666</v>
      </c>
      <c r="C183" s="13"/>
      <c r="D183" s="13">
        <v>9783110636604</v>
      </c>
      <c r="E183" s="12" t="s">
        <v>48</v>
      </c>
      <c r="F183" s="12" t="s">
        <v>1032</v>
      </c>
      <c r="I183" s="12" t="s">
        <v>630</v>
      </c>
      <c r="J183" s="12">
        <v>1</v>
      </c>
      <c r="K183" s="12" t="s">
        <v>52</v>
      </c>
      <c r="M183" s="12" t="s">
        <v>53</v>
      </c>
      <c r="N183" s="14">
        <v>43423</v>
      </c>
      <c r="O183" s="12">
        <v>2019</v>
      </c>
      <c r="P183" s="12" t="s">
        <v>40</v>
      </c>
      <c r="Q183" s="12">
        <v>346</v>
      </c>
      <c r="R183" s="12">
        <v>150</v>
      </c>
      <c r="T183" s="12">
        <v>2417</v>
      </c>
      <c r="U183" s="12" t="s">
        <v>41</v>
      </c>
      <c r="V183" s="12" t="s">
        <v>41</v>
      </c>
      <c r="W183" s="12" t="s">
        <v>41</v>
      </c>
      <c r="X183" s="12" t="s">
        <v>631</v>
      </c>
      <c r="Y183" s="12" t="s">
        <v>56</v>
      </c>
      <c r="Z183" s="12" t="s">
        <v>1033</v>
      </c>
      <c r="AC183" s="12" t="s">
        <v>922</v>
      </c>
      <c r="AD183" s="12">
        <v>699</v>
      </c>
      <c r="AE183" s="13"/>
      <c r="AF183" s="13">
        <v>89.95</v>
      </c>
      <c r="AG183" s="12" t="str">
        <f>HYPERLINK("https://doi.org/10.1515/9783110636666")</f>
        <v>https://doi.org/10.1515/9783110636666</v>
      </c>
      <c r="AI183" s="12" t="s">
        <v>47</v>
      </c>
    </row>
    <row r="184" spans="1:35" s="12" customFormat="1">
      <c r="A184" s="12">
        <v>406495</v>
      </c>
      <c r="B184" s="13">
        <v>9783110353006</v>
      </c>
      <c r="C184" s="13">
        <v>9783110352849</v>
      </c>
      <c r="D184" s="13"/>
      <c r="F184" s="12" t="s">
        <v>1034</v>
      </c>
      <c r="G184" s="12" t="s">
        <v>787</v>
      </c>
      <c r="I184" s="12" t="s">
        <v>801</v>
      </c>
      <c r="J184" s="12">
        <v>1</v>
      </c>
      <c r="K184" s="12" t="s">
        <v>502</v>
      </c>
      <c r="L184" s="15" t="s">
        <v>1035</v>
      </c>
      <c r="M184" s="12" t="s">
        <v>53</v>
      </c>
      <c r="N184" s="14">
        <v>42541</v>
      </c>
      <c r="O184" s="12">
        <v>2016</v>
      </c>
      <c r="P184" s="12" t="s">
        <v>40</v>
      </c>
      <c r="Q184" s="12">
        <v>145</v>
      </c>
      <c r="R184" s="12">
        <v>50</v>
      </c>
      <c r="T184" s="12">
        <v>2417</v>
      </c>
      <c r="U184" s="12" t="s">
        <v>41</v>
      </c>
      <c r="V184" s="12" t="s">
        <v>41</v>
      </c>
      <c r="W184" s="12" t="s">
        <v>41</v>
      </c>
      <c r="X184" s="12" t="s">
        <v>1036</v>
      </c>
      <c r="Z184" s="12" t="s">
        <v>1037</v>
      </c>
      <c r="AC184" s="12" t="s">
        <v>805</v>
      </c>
      <c r="AD184" s="12">
        <v>139</v>
      </c>
      <c r="AE184" s="13">
        <v>169.95</v>
      </c>
      <c r="AF184" s="13"/>
      <c r="AG184" s="12" t="str">
        <f>HYPERLINK("https://doi.org/10.1515/9783110353006")</f>
        <v>https://doi.org/10.1515/9783110353006</v>
      </c>
      <c r="AI184" s="12" t="s">
        <v>47</v>
      </c>
    </row>
    <row r="185" spans="1:35" s="12" customFormat="1">
      <c r="A185" s="12">
        <v>626406</v>
      </c>
      <c r="B185" s="13">
        <v>9783110786668</v>
      </c>
      <c r="C185" s="13"/>
      <c r="D185" s="13">
        <v>9783110786637</v>
      </c>
      <c r="E185" s="12" t="s">
        <v>48</v>
      </c>
      <c r="F185" s="12" t="s">
        <v>1038</v>
      </c>
      <c r="G185" s="12" t="s">
        <v>1039</v>
      </c>
      <c r="H185" s="12" t="s">
        <v>1040</v>
      </c>
      <c r="J185" s="12">
        <v>1</v>
      </c>
      <c r="K185" s="12" t="s">
        <v>52</v>
      </c>
      <c r="M185" s="12" t="s">
        <v>53</v>
      </c>
      <c r="N185" s="14">
        <v>44760</v>
      </c>
      <c r="O185" s="12">
        <v>2022</v>
      </c>
      <c r="P185" s="12" t="s">
        <v>40</v>
      </c>
      <c r="Q185" s="12">
        <v>232</v>
      </c>
      <c r="R185" s="12">
        <v>46</v>
      </c>
      <c r="T185" s="12">
        <v>2417</v>
      </c>
      <c r="U185" s="12" t="s">
        <v>41</v>
      </c>
      <c r="V185" s="12" t="s">
        <v>42</v>
      </c>
      <c r="W185" s="12" t="s">
        <v>42</v>
      </c>
      <c r="X185" s="12" t="s">
        <v>1041</v>
      </c>
      <c r="Y185" s="12" t="s">
        <v>56</v>
      </c>
      <c r="Z185" s="12" t="s">
        <v>1042</v>
      </c>
      <c r="AC185" s="12" t="s">
        <v>1043</v>
      </c>
      <c r="AD185" s="12">
        <v>699</v>
      </c>
      <c r="AE185" s="13"/>
      <c r="AF185" s="13">
        <v>84.95</v>
      </c>
      <c r="AG185" s="12" t="str">
        <f>HYPERLINK("https://doi.org/10.1515/9783110786668")</f>
        <v>https://doi.org/10.1515/9783110786668</v>
      </c>
      <c r="AI185" s="12" t="s">
        <v>47</v>
      </c>
    </row>
    <row r="186" spans="1:35" s="12" customFormat="1">
      <c r="A186" s="12">
        <v>568752</v>
      </c>
      <c r="B186" s="13">
        <v>9783110672220</v>
      </c>
      <c r="C186" s="13">
        <v>9783110672107</v>
      </c>
      <c r="D186" s="13"/>
      <c r="F186" s="12" t="s">
        <v>1044</v>
      </c>
      <c r="G186" s="12" t="s">
        <v>1045</v>
      </c>
      <c r="I186" s="12" t="s">
        <v>1046</v>
      </c>
      <c r="J186" s="12">
        <v>1</v>
      </c>
      <c r="K186" s="12" t="s">
        <v>1044</v>
      </c>
      <c r="L186" s="15" t="s">
        <v>140</v>
      </c>
      <c r="M186" s="12" t="s">
        <v>53</v>
      </c>
      <c r="N186" s="14">
        <v>44641</v>
      </c>
      <c r="O186" s="12">
        <v>2022</v>
      </c>
      <c r="P186" s="12" t="s">
        <v>40</v>
      </c>
      <c r="Q186" s="12">
        <v>315</v>
      </c>
      <c r="R186" s="12">
        <v>6</v>
      </c>
      <c r="T186" s="12">
        <v>2417</v>
      </c>
      <c r="U186" s="12" t="s">
        <v>41</v>
      </c>
      <c r="V186" s="12" t="s">
        <v>251</v>
      </c>
      <c r="W186" s="12" t="s">
        <v>251</v>
      </c>
      <c r="X186" s="12" t="s">
        <v>1047</v>
      </c>
      <c r="Z186" s="12" t="s">
        <v>1048</v>
      </c>
      <c r="AC186" s="12" t="s">
        <v>1049</v>
      </c>
      <c r="AD186" s="12">
        <v>139</v>
      </c>
      <c r="AE186" s="13">
        <v>159.94999999999999</v>
      </c>
      <c r="AF186" s="13"/>
      <c r="AG186" s="12" t="str">
        <f>HYPERLINK("https://doi.org/10.1515/9783110672220")</f>
        <v>https://doi.org/10.1515/9783110672220</v>
      </c>
      <c r="AI186" s="12" t="s">
        <v>47</v>
      </c>
    </row>
    <row r="187" spans="1:35" s="12" customFormat="1">
      <c r="A187" s="12">
        <v>537275</v>
      </c>
      <c r="B187" s="13">
        <v>9781501509735</v>
      </c>
      <c r="C187" s="13"/>
      <c r="D187" s="13">
        <v>9780939950324</v>
      </c>
      <c r="F187" s="12" t="s">
        <v>1050</v>
      </c>
      <c r="G187" s="12" t="s">
        <v>1051</v>
      </c>
      <c r="I187" s="12" t="s">
        <v>1052</v>
      </c>
      <c r="J187" s="12">
        <v>1</v>
      </c>
      <c r="K187" s="12" t="s">
        <v>160</v>
      </c>
      <c r="L187" s="15" t="s">
        <v>337</v>
      </c>
      <c r="M187" s="12" t="s">
        <v>53</v>
      </c>
      <c r="N187" s="14">
        <v>43451</v>
      </c>
      <c r="O187" s="12">
        <v>1992</v>
      </c>
      <c r="P187" s="12" t="s">
        <v>40</v>
      </c>
      <c r="Q187" s="12">
        <v>516</v>
      </c>
      <c r="U187" s="12" t="s">
        <v>41</v>
      </c>
      <c r="V187" s="12" t="s">
        <v>162</v>
      </c>
      <c r="W187" s="12" t="s">
        <v>162</v>
      </c>
      <c r="X187" s="12" t="s">
        <v>163</v>
      </c>
      <c r="Z187" s="12" t="s">
        <v>1053</v>
      </c>
      <c r="AC187" s="12" t="s">
        <v>1054</v>
      </c>
      <c r="AD187" s="12">
        <v>139</v>
      </c>
      <c r="AE187" s="13"/>
      <c r="AF187" s="13">
        <v>44.95</v>
      </c>
      <c r="AG187" s="12" t="str">
        <f>HYPERLINK("https://doi.org/10.1515/9781501509735")</f>
        <v>https://doi.org/10.1515/9781501509735</v>
      </c>
      <c r="AI187" s="12" t="s">
        <v>47</v>
      </c>
    </row>
    <row r="188" spans="1:35" s="12" customFormat="1">
      <c r="A188" s="12">
        <v>528985</v>
      </c>
      <c r="B188" s="13">
        <v>9783110545104</v>
      </c>
      <c r="C188" s="13">
        <v>9783110544008</v>
      </c>
      <c r="D188" s="13"/>
      <c r="F188" s="12" t="s">
        <v>1055</v>
      </c>
      <c r="G188" s="12" t="s">
        <v>1056</v>
      </c>
      <c r="I188" s="12" t="s">
        <v>747</v>
      </c>
      <c r="J188" s="12">
        <v>1</v>
      </c>
      <c r="K188" s="12" t="s">
        <v>502</v>
      </c>
      <c r="L188" s="15" t="s">
        <v>842</v>
      </c>
      <c r="M188" s="12" t="s">
        <v>53</v>
      </c>
      <c r="N188" s="14">
        <v>43213</v>
      </c>
      <c r="O188" s="12">
        <v>2019</v>
      </c>
      <c r="P188" s="12" t="s">
        <v>40</v>
      </c>
      <c r="Q188" s="12">
        <v>172</v>
      </c>
      <c r="R188" s="12">
        <v>6</v>
      </c>
      <c r="T188" s="12">
        <v>2417</v>
      </c>
      <c r="U188" s="12" t="s">
        <v>41</v>
      </c>
      <c r="V188" s="12" t="s">
        <v>301</v>
      </c>
      <c r="W188" s="12" t="s">
        <v>301</v>
      </c>
      <c r="X188" s="12" t="s">
        <v>1057</v>
      </c>
      <c r="Z188" s="12" t="s">
        <v>1058</v>
      </c>
      <c r="AC188" s="12" t="s">
        <v>1059</v>
      </c>
      <c r="AD188" s="12">
        <v>139</v>
      </c>
      <c r="AE188" s="13">
        <v>169.95</v>
      </c>
      <c r="AF188" s="13"/>
      <c r="AG188" s="12" t="str">
        <f>HYPERLINK("https://doi.org/10.1515/9783110545104")</f>
        <v>https://doi.org/10.1515/9783110545104</v>
      </c>
      <c r="AI188" s="12" t="s">
        <v>47</v>
      </c>
    </row>
    <row r="189" spans="1:35" s="12" customFormat="1">
      <c r="A189" s="12">
        <v>537242</v>
      </c>
      <c r="B189" s="13">
        <v>9781501509612</v>
      </c>
      <c r="C189" s="13"/>
      <c r="D189" s="13">
        <v>9780939950317</v>
      </c>
      <c r="F189" s="12" t="s">
        <v>1060</v>
      </c>
      <c r="I189" s="12" t="s">
        <v>1061</v>
      </c>
      <c r="J189" s="12">
        <v>1</v>
      </c>
      <c r="K189" s="12" t="s">
        <v>160</v>
      </c>
      <c r="L189" s="15" t="s">
        <v>77</v>
      </c>
      <c r="M189" s="12" t="s">
        <v>53</v>
      </c>
      <c r="N189" s="14">
        <v>43451</v>
      </c>
      <c r="O189" s="12">
        <v>1991</v>
      </c>
      <c r="P189" s="12" t="s">
        <v>40</v>
      </c>
      <c r="Q189" s="12">
        <v>672</v>
      </c>
      <c r="U189" s="12" t="s">
        <v>41</v>
      </c>
      <c r="V189" s="12" t="s">
        <v>162</v>
      </c>
      <c r="W189" s="12" t="s">
        <v>162</v>
      </c>
      <c r="X189" s="12" t="s">
        <v>163</v>
      </c>
      <c r="Z189" s="12" t="s">
        <v>1062</v>
      </c>
      <c r="AC189" s="12" t="s">
        <v>1063</v>
      </c>
      <c r="AD189" s="12">
        <v>139</v>
      </c>
      <c r="AE189" s="13"/>
      <c r="AF189" s="13">
        <v>44.95</v>
      </c>
      <c r="AG189" s="12" t="str">
        <f>HYPERLINK("https://doi.org/10.1515/9781501509612")</f>
        <v>https://doi.org/10.1515/9781501509612</v>
      </c>
      <c r="AI189" s="12" t="s">
        <v>47</v>
      </c>
    </row>
    <row r="190" spans="1:35" s="12" customFormat="1">
      <c r="A190" s="12">
        <v>124981</v>
      </c>
      <c r="B190" s="13">
        <v>9783110292251</v>
      </c>
      <c r="C190" s="13">
        <v>9783110292220</v>
      </c>
      <c r="D190" s="13"/>
      <c r="F190" s="12" t="s">
        <v>1064</v>
      </c>
      <c r="I190" s="12" t="s">
        <v>801</v>
      </c>
      <c r="J190" s="12">
        <v>1</v>
      </c>
      <c r="K190" s="12" t="s">
        <v>502</v>
      </c>
      <c r="L190" s="15" t="s">
        <v>266</v>
      </c>
      <c r="M190" s="12" t="s">
        <v>53</v>
      </c>
      <c r="N190" s="14">
        <v>42171</v>
      </c>
      <c r="O190" s="12">
        <v>2015</v>
      </c>
      <c r="P190" s="12" t="s">
        <v>40</v>
      </c>
      <c r="Q190" s="12">
        <v>196</v>
      </c>
      <c r="R190" s="12">
        <v>250</v>
      </c>
      <c r="T190" s="12">
        <v>2417</v>
      </c>
      <c r="U190" s="12" t="s">
        <v>41</v>
      </c>
      <c r="V190" s="12" t="s">
        <v>301</v>
      </c>
      <c r="W190" s="12" t="s">
        <v>301</v>
      </c>
      <c r="X190" s="12" t="s">
        <v>1065</v>
      </c>
      <c r="Z190" s="12" t="s">
        <v>1066</v>
      </c>
      <c r="AC190" s="12" t="s">
        <v>1067</v>
      </c>
      <c r="AD190" s="12">
        <v>139</v>
      </c>
      <c r="AE190" s="13">
        <v>174.95</v>
      </c>
      <c r="AF190" s="13"/>
      <c r="AG190" s="12" t="str">
        <f>HYPERLINK("https://doi.org/10.1515/9783110292251")</f>
        <v>https://doi.org/10.1515/9783110292251</v>
      </c>
      <c r="AI190" s="12" t="s">
        <v>47</v>
      </c>
    </row>
    <row r="191" spans="1:35" s="12" customFormat="1">
      <c r="A191" s="12">
        <v>547630</v>
      </c>
      <c r="B191" s="13">
        <v>9783110639018</v>
      </c>
      <c r="C191" s="13"/>
      <c r="D191" s="13">
        <v>9783110638929</v>
      </c>
      <c r="E191" s="12" t="s">
        <v>48</v>
      </c>
      <c r="F191" s="12" t="s">
        <v>1068</v>
      </c>
      <c r="G191" s="12" t="s">
        <v>459</v>
      </c>
      <c r="H191" s="12" t="s">
        <v>1069</v>
      </c>
      <c r="J191" s="12">
        <v>1</v>
      </c>
      <c r="K191" s="12" t="s">
        <v>186</v>
      </c>
      <c r="M191" s="12" t="s">
        <v>53</v>
      </c>
      <c r="N191" s="14">
        <v>43528</v>
      </c>
      <c r="O191" s="12">
        <v>2019</v>
      </c>
      <c r="P191" s="12" t="s">
        <v>40</v>
      </c>
      <c r="Q191" s="12">
        <v>104</v>
      </c>
      <c r="R191" s="12">
        <v>51</v>
      </c>
      <c r="T191" s="12">
        <v>2417</v>
      </c>
      <c r="U191" s="12" t="s">
        <v>41</v>
      </c>
      <c r="V191" s="12" t="s">
        <v>135</v>
      </c>
      <c r="W191" s="12" t="s">
        <v>135</v>
      </c>
      <c r="X191" s="12" t="s">
        <v>1070</v>
      </c>
      <c r="Y191" s="12" t="s">
        <v>56</v>
      </c>
      <c r="Z191" s="12" t="s">
        <v>1071</v>
      </c>
      <c r="AC191" s="12" t="s">
        <v>1072</v>
      </c>
      <c r="AD191" s="12">
        <v>249</v>
      </c>
      <c r="AE191" s="13"/>
      <c r="AF191" s="13">
        <v>109.95</v>
      </c>
      <c r="AG191" s="12" t="str">
        <f>HYPERLINK("https://doi.org/10.1515/9783110639018")</f>
        <v>https://doi.org/10.1515/9783110639018</v>
      </c>
      <c r="AI191" s="12" t="s">
        <v>47</v>
      </c>
    </row>
    <row r="192" spans="1:35" s="12" customFormat="1">
      <c r="A192" s="12">
        <v>537058</v>
      </c>
      <c r="B192" s="13">
        <v>9781501508523</v>
      </c>
      <c r="C192" s="13"/>
      <c r="D192" s="13">
        <v>9780939950799</v>
      </c>
      <c r="F192" s="12" t="s">
        <v>1073</v>
      </c>
      <c r="G192" s="12" t="s">
        <v>1074</v>
      </c>
      <c r="I192" s="12" t="s">
        <v>1075</v>
      </c>
      <c r="J192" s="12">
        <v>1</v>
      </c>
      <c r="K192" s="12" t="s">
        <v>160</v>
      </c>
      <c r="L192" s="15" t="s">
        <v>1076</v>
      </c>
      <c r="M192" s="12" t="s">
        <v>53</v>
      </c>
      <c r="N192" s="14">
        <v>43451</v>
      </c>
      <c r="O192" s="12">
        <v>2007</v>
      </c>
      <c r="P192" s="12" t="s">
        <v>40</v>
      </c>
      <c r="Q192" s="12">
        <v>545</v>
      </c>
      <c r="U192" s="12" t="s">
        <v>41</v>
      </c>
      <c r="V192" s="12" t="s">
        <v>162</v>
      </c>
      <c r="W192" s="12" t="s">
        <v>162</v>
      </c>
      <c r="X192" s="12" t="s">
        <v>163</v>
      </c>
      <c r="Z192" s="12" t="s">
        <v>1077</v>
      </c>
      <c r="AC192" s="12" t="s">
        <v>1078</v>
      </c>
      <c r="AD192" s="12">
        <v>139</v>
      </c>
      <c r="AE192" s="13"/>
      <c r="AF192" s="13">
        <v>44.95</v>
      </c>
      <c r="AG192" s="12" t="str">
        <f>HYPERLINK("https://doi.org/10.1515/9781501508523")</f>
        <v>https://doi.org/10.1515/9781501508523</v>
      </c>
      <c r="AI192" s="12" t="s">
        <v>47</v>
      </c>
    </row>
    <row r="193" spans="1:35" s="12" customFormat="1">
      <c r="A193" s="12">
        <v>537139</v>
      </c>
      <c r="B193" s="13">
        <v>9781501509056</v>
      </c>
      <c r="C193" s="13"/>
      <c r="D193" s="13">
        <v>9780939950591</v>
      </c>
      <c r="F193" s="12" t="s">
        <v>1079</v>
      </c>
      <c r="G193" s="12" t="s">
        <v>1080</v>
      </c>
      <c r="I193" s="12" t="s">
        <v>1081</v>
      </c>
      <c r="J193" s="12">
        <v>1</v>
      </c>
      <c r="K193" s="12" t="s">
        <v>160</v>
      </c>
      <c r="L193" s="15" t="s">
        <v>1082</v>
      </c>
      <c r="M193" s="12" t="s">
        <v>53</v>
      </c>
      <c r="N193" s="14">
        <v>43451</v>
      </c>
      <c r="O193" s="12">
        <v>2002</v>
      </c>
      <c r="P193" s="12" t="s">
        <v>40</v>
      </c>
      <c r="Q193" s="12">
        <v>844</v>
      </c>
      <c r="U193" s="12" t="s">
        <v>41</v>
      </c>
      <c r="V193" s="12" t="s">
        <v>162</v>
      </c>
      <c r="W193" s="12" t="s">
        <v>162</v>
      </c>
      <c r="X193" s="12" t="s">
        <v>163</v>
      </c>
      <c r="Z193" s="12" t="s">
        <v>1083</v>
      </c>
      <c r="AC193" s="12" t="s">
        <v>1084</v>
      </c>
      <c r="AD193" s="12">
        <v>139</v>
      </c>
      <c r="AE193" s="13"/>
      <c r="AF193" s="13">
        <v>44.95</v>
      </c>
      <c r="AG193" s="12" t="str">
        <f>HYPERLINK("https://doi.org/10.1515/9781501509056")</f>
        <v>https://doi.org/10.1515/9781501509056</v>
      </c>
      <c r="AI193" s="12" t="s">
        <v>47</v>
      </c>
    </row>
    <row r="194" spans="1:35" s="12" customFormat="1">
      <c r="A194" s="12">
        <v>323867</v>
      </c>
      <c r="B194" s="13">
        <v>9783486991321</v>
      </c>
      <c r="C194" s="13"/>
      <c r="D194" s="13">
        <v>9783486989403</v>
      </c>
      <c r="F194" s="12" t="s">
        <v>1085</v>
      </c>
      <c r="J194" s="12">
        <v>1</v>
      </c>
      <c r="K194" s="12" t="s">
        <v>1086</v>
      </c>
      <c r="L194" s="15" t="s">
        <v>875</v>
      </c>
      <c r="M194" s="12" t="s">
        <v>63</v>
      </c>
      <c r="N194" s="14">
        <v>42272</v>
      </c>
      <c r="O194" s="12">
        <v>2011</v>
      </c>
      <c r="P194" s="12" t="s">
        <v>40</v>
      </c>
      <c r="S194" s="12">
        <v>10</v>
      </c>
      <c r="U194" s="12" t="s">
        <v>41</v>
      </c>
      <c r="V194" s="12" t="s">
        <v>64</v>
      </c>
      <c r="W194" s="12" t="s">
        <v>64</v>
      </c>
      <c r="X194" s="12" t="s">
        <v>1087</v>
      </c>
      <c r="AA194" s="12" t="s">
        <v>1088</v>
      </c>
      <c r="AD194" s="12">
        <v>340</v>
      </c>
      <c r="AE194" s="13"/>
      <c r="AF194" s="13">
        <v>420</v>
      </c>
      <c r="AG194" s="12" t="str">
        <f>HYPERLINK("https://doi.org/10.1524/9783486991321")</f>
        <v>https://doi.org/10.1524/9783486991321</v>
      </c>
      <c r="AI194" s="12" t="s">
        <v>47</v>
      </c>
    </row>
    <row r="195" spans="1:35" s="12" customFormat="1">
      <c r="A195" s="12">
        <v>518039</v>
      </c>
      <c r="B195" s="13">
        <v>9783110464955</v>
      </c>
      <c r="C195" s="13">
        <v>9783110463651</v>
      </c>
      <c r="D195" s="13"/>
      <c r="F195" s="12" t="s">
        <v>1089</v>
      </c>
      <c r="G195" s="12" t="s">
        <v>1090</v>
      </c>
      <c r="I195" s="12" t="s">
        <v>1091</v>
      </c>
      <c r="J195" s="12">
        <v>1</v>
      </c>
      <c r="M195" s="12" t="s">
        <v>53</v>
      </c>
      <c r="N195" s="14">
        <v>43059</v>
      </c>
      <c r="O195" s="12">
        <v>2018</v>
      </c>
      <c r="P195" s="12" t="s">
        <v>40</v>
      </c>
      <c r="Q195" s="12">
        <v>347</v>
      </c>
      <c r="R195" s="12">
        <v>88</v>
      </c>
      <c r="T195" s="12">
        <v>2417</v>
      </c>
      <c r="U195" s="12" t="s">
        <v>41</v>
      </c>
      <c r="V195" s="12" t="s">
        <v>64</v>
      </c>
      <c r="W195" s="12" t="s">
        <v>64</v>
      </c>
      <c r="X195" s="12" t="s">
        <v>1092</v>
      </c>
      <c r="Z195" s="12" t="s">
        <v>1093</v>
      </c>
      <c r="AC195" s="12" t="s">
        <v>1094</v>
      </c>
      <c r="AD195" s="12">
        <v>139</v>
      </c>
      <c r="AE195" s="13">
        <v>169.95</v>
      </c>
      <c r="AF195" s="13"/>
      <c r="AG195" s="12" t="str">
        <f>HYPERLINK("https://doi.org/10.1515/9783110464955")</f>
        <v>https://doi.org/10.1515/9783110464955</v>
      </c>
      <c r="AI195" s="12" t="s">
        <v>47</v>
      </c>
    </row>
    <row r="196" spans="1:35" s="12" customFormat="1">
      <c r="A196" s="12">
        <v>528825</v>
      </c>
      <c r="B196" s="13">
        <v>9783110544381</v>
      </c>
      <c r="C196" s="13">
        <v>9783110542783</v>
      </c>
      <c r="D196" s="13"/>
      <c r="F196" s="12" t="s">
        <v>1095</v>
      </c>
      <c r="G196" s="12" t="s">
        <v>1096</v>
      </c>
      <c r="H196" s="12" t="s">
        <v>1097</v>
      </c>
      <c r="J196" s="12">
        <v>1</v>
      </c>
      <c r="M196" s="12" t="s">
        <v>53</v>
      </c>
      <c r="N196" s="14">
        <v>43395</v>
      </c>
      <c r="O196" s="12">
        <v>2018</v>
      </c>
      <c r="P196" s="12" t="s">
        <v>40</v>
      </c>
      <c r="Q196" s="12">
        <v>312</v>
      </c>
      <c r="R196" s="12">
        <v>197</v>
      </c>
      <c r="T196" s="12">
        <v>2417</v>
      </c>
      <c r="U196" s="12" t="s">
        <v>41</v>
      </c>
      <c r="V196" s="12" t="s">
        <v>135</v>
      </c>
      <c r="W196" s="12" t="s">
        <v>135</v>
      </c>
      <c r="X196" s="12" t="s">
        <v>201</v>
      </c>
      <c r="Z196" s="12" t="s">
        <v>1098</v>
      </c>
      <c r="AA196" s="12" t="s">
        <v>1099</v>
      </c>
      <c r="AC196" s="12" t="s">
        <v>1100</v>
      </c>
      <c r="AD196" s="12">
        <v>139</v>
      </c>
      <c r="AE196" s="13">
        <v>149.94999999999999</v>
      </c>
      <c r="AF196" s="13"/>
      <c r="AG196" s="12" t="str">
        <f>HYPERLINK("https://doi.org/10.1515/9783110544381")</f>
        <v>https://doi.org/10.1515/9783110544381</v>
      </c>
      <c r="AI196" s="12" t="s">
        <v>47</v>
      </c>
    </row>
    <row r="197" spans="1:35" s="12" customFormat="1">
      <c r="A197" s="12">
        <v>625108</v>
      </c>
      <c r="B197" s="13">
        <v>9783110782134</v>
      </c>
      <c r="C197" s="13"/>
      <c r="D197" s="13">
        <v>9783110782042</v>
      </c>
      <c r="E197" s="12" t="s">
        <v>48</v>
      </c>
      <c r="F197" s="12" t="s">
        <v>1101</v>
      </c>
      <c r="G197" s="12" t="s">
        <v>1102</v>
      </c>
      <c r="H197" s="12" t="s">
        <v>1103</v>
      </c>
      <c r="J197" s="12">
        <v>2</v>
      </c>
      <c r="K197" s="12" t="s">
        <v>186</v>
      </c>
      <c r="M197" s="12" t="s">
        <v>53</v>
      </c>
      <c r="N197" s="14">
        <v>44796</v>
      </c>
      <c r="O197" s="12">
        <v>2022</v>
      </c>
      <c r="P197" s="12" t="s">
        <v>40</v>
      </c>
      <c r="Q197" s="12">
        <v>274</v>
      </c>
      <c r="R197" s="12">
        <v>279</v>
      </c>
      <c r="T197" s="12">
        <v>2417</v>
      </c>
      <c r="U197" s="12" t="s">
        <v>41</v>
      </c>
      <c r="V197" s="12" t="s">
        <v>1104</v>
      </c>
      <c r="W197" s="12" t="s">
        <v>1104</v>
      </c>
      <c r="X197" s="12" t="s">
        <v>1105</v>
      </c>
      <c r="Y197" s="12" t="s">
        <v>56</v>
      </c>
      <c r="Z197" s="12" t="s">
        <v>1106</v>
      </c>
      <c r="AC197" s="12" t="s">
        <v>1107</v>
      </c>
      <c r="AD197" s="12">
        <v>249</v>
      </c>
      <c r="AE197" s="13"/>
      <c r="AF197" s="13">
        <v>82.95</v>
      </c>
      <c r="AG197" s="12" t="str">
        <f>HYPERLINK("https://doi.org/10.1515/9783110782134")</f>
        <v>https://doi.org/10.1515/9783110782134</v>
      </c>
      <c r="AI197" s="12" t="s">
        <v>47</v>
      </c>
    </row>
    <row r="198" spans="1:35" s="12" customFormat="1">
      <c r="A198" s="12">
        <v>518767</v>
      </c>
      <c r="B198" s="13">
        <v>9783110473636</v>
      </c>
      <c r="C198" s="13">
        <v>9783110473605</v>
      </c>
      <c r="D198" s="13"/>
      <c r="F198" s="12" t="s">
        <v>1108</v>
      </c>
      <c r="G198" s="12" t="s">
        <v>1109</v>
      </c>
      <c r="H198" s="12" t="s">
        <v>1110</v>
      </c>
      <c r="J198" s="12">
        <v>1</v>
      </c>
      <c r="M198" s="12" t="s">
        <v>53</v>
      </c>
      <c r="N198" s="14">
        <v>42625</v>
      </c>
      <c r="O198" s="12">
        <v>2016</v>
      </c>
      <c r="P198" s="12" t="s">
        <v>40</v>
      </c>
      <c r="Q198" s="12">
        <v>191</v>
      </c>
      <c r="R198" s="12">
        <v>49</v>
      </c>
      <c r="T198" s="12">
        <v>2417</v>
      </c>
      <c r="U198" s="12" t="s">
        <v>41</v>
      </c>
      <c r="V198" s="12" t="s">
        <v>151</v>
      </c>
      <c r="W198" s="12" t="s">
        <v>151</v>
      </c>
      <c r="X198" s="12" t="s">
        <v>1111</v>
      </c>
      <c r="Z198" s="12" t="s">
        <v>1112</v>
      </c>
      <c r="AA198" s="12" t="s">
        <v>1113</v>
      </c>
      <c r="AC198" s="12" t="s">
        <v>1114</v>
      </c>
      <c r="AD198" s="12">
        <v>139</v>
      </c>
      <c r="AE198" s="13">
        <v>134.94999999999999</v>
      </c>
      <c r="AF198" s="13"/>
      <c r="AG198" s="12" t="str">
        <f>HYPERLINK("https://doi.org/10.1515/9783110473636")</f>
        <v>https://doi.org/10.1515/9783110473636</v>
      </c>
      <c r="AI198" s="12" t="s">
        <v>47</v>
      </c>
    </row>
    <row r="199" spans="1:35" s="12" customFormat="1">
      <c r="A199" s="12">
        <v>537045</v>
      </c>
      <c r="B199" s="13">
        <v>9781501508448</v>
      </c>
      <c r="C199" s="13"/>
      <c r="D199" s="13">
        <v>9780939950850</v>
      </c>
      <c r="F199" s="12" t="s">
        <v>1115</v>
      </c>
      <c r="G199" s="12" t="s">
        <v>1116</v>
      </c>
      <c r="I199" s="12" t="s">
        <v>1117</v>
      </c>
      <c r="J199" s="12">
        <v>1</v>
      </c>
      <c r="K199" s="12" t="s">
        <v>160</v>
      </c>
      <c r="L199" s="15" t="s">
        <v>1118</v>
      </c>
      <c r="M199" s="12" t="s">
        <v>53</v>
      </c>
      <c r="N199" s="14">
        <v>43451</v>
      </c>
      <c r="O199" s="12">
        <v>2010</v>
      </c>
      <c r="P199" s="12" t="s">
        <v>40</v>
      </c>
      <c r="Q199" s="12">
        <v>484</v>
      </c>
      <c r="U199" s="12" t="s">
        <v>41</v>
      </c>
      <c r="V199" s="12" t="s">
        <v>162</v>
      </c>
      <c r="W199" s="12" t="s">
        <v>162</v>
      </c>
      <c r="X199" s="12" t="s">
        <v>1119</v>
      </c>
      <c r="Z199" s="12" t="s">
        <v>1120</v>
      </c>
      <c r="AC199" s="12" t="s">
        <v>1121</v>
      </c>
      <c r="AD199" s="12">
        <v>139</v>
      </c>
      <c r="AE199" s="13"/>
      <c r="AF199" s="13">
        <v>44.95</v>
      </c>
      <c r="AG199" s="12" t="str">
        <f>HYPERLINK("https://doi.org/10.1515/9781501508448")</f>
        <v>https://doi.org/10.1515/9781501508448</v>
      </c>
      <c r="AI199" s="12" t="s">
        <v>47</v>
      </c>
    </row>
    <row r="200" spans="1:35" s="12" customFormat="1">
      <c r="A200" s="12">
        <v>565532</v>
      </c>
      <c r="B200" s="13">
        <v>9781501519055</v>
      </c>
      <c r="C200" s="13"/>
      <c r="D200" s="13">
        <v>9781501519031</v>
      </c>
      <c r="E200" s="12" t="s">
        <v>48</v>
      </c>
      <c r="F200" s="12" t="s">
        <v>1122</v>
      </c>
      <c r="G200" s="12" t="s">
        <v>813</v>
      </c>
      <c r="H200" s="12" t="s">
        <v>1123</v>
      </c>
      <c r="J200" s="12">
        <v>1</v>
      </c>
      <c r="K200" s="12" t="s">
        <v>186</v>
      </c>
      <c r="M200" s="12" t="s">
        <v>53</v>
      </c>
      <c r="N200" s="14">
        <v>44508</v>
      </c>
      <c r="O200" s="12">
        <v>2022</v>
      </c>
      <c r="P200" s="12" t="s">
        <v>40</v>
      </c>
      <c r="Q200" s="12">
        <v>330</v>
      </c>
      <c r="R200" s="12">
        <v>151</v>
      </c>
      <c r="T200" s="12">
        <v>2417</v>
      </c>
      <c r="U200" s="12" t="s">
        <v>41</v>
      </c>
      <c r="V200" s="12" t="s">
        <v>301</v>
      </c>
      <c r="W200" s="12" t="s">
        <v>301</v>
      </c>
      <c r="X200" s="12" t="s">
        <v>1124</v>
      </c>
      <c r="Y200" s="12" t="s">
        <v>56</v>
      </c>
      <c r="Z200" s="12" t="s">
        <v>1125</v>
      </c>
      <c r="AA200" s="12" t="s">
        <v>1126</v>
      </c>
      <c r="AB200" s="12" t="s">
        <v>1127</v>
      </c>
      <c r="AC200" s="12" t="s">
        <v>1128</v>
      </c>
      <c r="AD200" s="12">
        <v>249</v>
      </c>
      <c r="AE200" s="13"/>
      <c r="AF200" s="13">
        <v>89.95</v>
      </c>
      <c r="AG200" s="12" t="str">
        <f>HYPERLINK("https://doi.org/10.1515/9781501519055")</f>
        <v>https://doi.org/10.1515/9781501519055</v>
      </c>
      <c r="AI200" s="12" t="s">
        <v>47</v>
      </c>
    </row>
    <row r="201" spans="1:35" s="12" customFormat="1">
      <c r="A201" s="12">
        <v>319850</v>
      </c>
      <c r="B201" s="13">
        <v>9783110342420</v>
      </c>
      <c r="C201" s="13">
        <v>9783110342307</v>
      </c>
      <c r="D201" s="13"/>
      <c r="F201" s="12" t="s">
        <v>1129</v>
      </c>
      <c r="G201" s="12" t="s">
        <v>1130</v>
      </c>
      <c r="I201" s="12" t="s">
        <v>1131</v>
      </c>
      <c r="J201" s="12">
        <v>1</v>
      </c>
      <c r="M201" s="12" t="s">
        <v>53</v>
      </c>
      <c r="N201" s="14">
        <v>42604</v>
      </c>
      <c r="O201" s="12">
        <v>2016</v>
      </c>
      <c r="P201" s="12" t="s">
        <v>40</v>
      </c>
      <c r="Q201" s="12">
        <v>192</v>
      </c>
      <c r="T201" s="12">
        <v>2417</v>
      </c>
      <c r="U201" s="12" t="s">
        <v>41</v>
      </c>
      <c r="V201" s="12" t="s">
        <v>41</v>
      </c>
      <c r="W201" s="12" t="s">
        <v>41</v>
      </c>
      <c r="X201" s="12" t="s">
        <v>1132</v>
      </c>
      <c r="Z201" s="12" t="s">
        <v>1133</v>
      </c>
      <c r="AA201" s="12" t="s">
        <v>1134</v>
      </c>
      <c r="AC201" s="12" t="s">
        <v>1135</v>
      </c>
      <c r="AD201" s="12">
        <v>139</v>
      </c>
      <c r="AE201" s="13">
        <v>159.94999999999999</v>
      </c>
      <c r="AF201" s="13"/>
      <c r="AG201" s="12" t="str">
        <f>HYPERLINK("https://doi.org/10.1515/9783110342420")</f>
        <v>https://doi.org/10.1515/9783110342420</v>
      </c>
      <c r="AI201" s="12" t="s">
        <v>47</v>
      </c>
    </row>
    <row r="202" spans="1:35" s="12" customFormat="1">
      <c r="A202" s="12">
        <v>530507</v>
      </c>
      <c r="B202" s="13">
        <v>9783110555257</v>
      </c>
      <c r="C202" s="13">
        <v>9783110554090</v>
      </c>
      <c r="D202" s="13"/>
      <c r="F202" s="12" t="s">
        <v>1136</v>
      </c>
      <c r="G202" s="12" t="s">
        <v>1137</v>
      </c>
      <c r="H202" s="12" t="s">
        <v>428</v>
      </c>
      <c r="J202" s="12">
        <v>1</v>
      </c>
      <c r="K202" s="12" t="s">
        <v>150</v>
      </c>
      <c r="M202" s="12" t="s">
        <v>53</v>
      </c>
      <c r="N202" s="14">
        <v>43087</v>
      </c>
      <c r="O202" s="12">
        <v>2018</v>
      </c>
      <c r="P202" s="12" t="s">
        <v>40</v>
      </c>
      <c r="Q202" s="12">
        <v>283</v>
      </c>
      <c r="R202" s="12">
        <v>50</v>
      </c>
      <c r="T202" s="12">
        <v>2417</v>
      </c>
      <c r="U202" s="12" t="s">
        <v>41</v>
      </c>
      <c r="V202" s="12" t="s">
        <v>42</v>
      </c>
      <c r="W202" s="12" t="s">
        <v>42</v>
      </c>
      <c r="X202" s="12" t="s">
        <v>770</v>
      </c>
      <c r="Z202" s="12" t="s">
        <v>1138</v>
      </c>
      <c r="AC202" s="12" t="s">
        <v>772</v>
      </c>
      <c r="AD202" s="12">
        <v>249</v>
      </c>
      <c r="AE202" s="13">
        <v>250</v>
      </c>
      <c r="AF202" s="13"/>
      <c r="AG202" s="12" t="str">
        <f>HYPERLINK("https://doi.org/10.1515/9783110555257")</f>
        <v>https://doi.org/10.1515/9783110555257</v>
      </c>
      <c r="AI202" s="12" t="s">
        <v>47</v>
      </c>
    </row>
    <row r="203" spans="1:35" s="12" customFormat="1">
      <c r="A203" s="12">
        <v>537198</v>
      </c>
      <c r="B203" s="13">
        <v>9781501509537</v>
      </c>
      <c r="C203" s="13"/>
      <c r="D203" s="13">
        <v>9780939950720</v>
      </c>
      <c r="F203" s="12" t="s">
        <v>1139</v>
      </c>
      <c r="I203" s="12" t="s">
        <v>1140</v>
      </c>
      <c r="J203" s="12">
        <v>1</v>
      </c>
      <c r="K203" s="12" t="s">
        <v>160</v>
      </c>
      <c r="L203" s="15" t="s">
        <v>1141</v>
      </c>
      <c r="M203" s="12" t="s">
        <v>53</v>
      </c>
      <c r="N203" s="14">
        <v>43451</v>
      </c>
      <c r="O203" s="12">
        <v>2006</v>
      </c>
      <c r="P203" s="12" t="s">
        <v>40</v>
      </c>
      <c r="Q203" s="12">
        <v>772</v>
      </c>
      <c r="U203" s="12" t="s">
        <v>41</v>
      </c>
      <c r="V203" s="12" t="s">
        <v>162</v>
      </c>
      <c r="W203" s="12" t="s">
        <v>162</v>
      </c>
      <c r="X203" s="12" t="s">
        <v>163</v>
      </c>
      <c r="Z203" s="12" t="s">
        <v>1142</v>
      </c>
      <c r="AC203" s="12" t="s">
        <v>1143</v>
      </c>
      <c r="AD203" s="12">
        <v>139</v>
      </c>
      <c r="AE203" s="13"/>
      <c r="AF203" s="13">
        <v>44.95</v>
      </c>
      <c r="AG203" s="12" t="str">
        <f>HYPERLINK("https://doi.org/10.1515/9781501509537")</f>
        <v>https://doi.org/10.1515/9781501509537</v>
      </c>
      <c r="AI203" s="12" t="s">
        <v>47</v>
      </c>
    </row>
    <row r="204" spans="1:35" s="12" customFormat="1">
      <c r="A204" s="12">
        <v>523550</v>
      </c>
      <c r="B204" s="13">
        <v>9783110501483</v>
      </c>
      <c r="C204" s="13">
        <v>9783110501162</v>
      </c>
      <c r="D204" s="13"/>
      <c r="F204" s="12" t="s">
        <v>1144</v>
      </c>
      <c r="G204" s="12" t="s">
        <v>1145</v>
      </c>
      <c r="H204" s="12" t="s">
        <v>1146</v>
      </c>
      <c r="J204" s="12">
        <v>1</v>
      </c>
      <c r="M204" s="12" t="s">
        <v>53</v>
      </c>
      <c r="N204" s="14">
        <v>43003</v>
      </c>
      <c r="O204" s="12">
        <v>2017</v>
      </c>
      <c r="P204" s="12" t="s">
        <v>40</v>
      </c>
      <c r="Q204" s="12">
        <v>234</v>
      </c>
      <c r="R204" s="12">
        <v>100</v>
      </c>
      <c r="T204" s="12">
        <v>2417</v>
      </c>
      <c r="U204" s="12" t="s">
        <v>41</v>
      </c>
      <c r="V204" s="12" t="s">
        <v>89</v>
      </c>
      <c r="W204" s="12" t="s">
        <v>89</v>
      </c>
      <c r="X204" s="12" t="s">
        <v>1147</v>
      </c>
      <c r="Z204" s="12" t="s">
        <v>1148</v>
      </c>
      <c r="AB204" s="12" t="s">
        <v>1149</v>
      </c>
      <c r="AC204" s="12" t="s">
        <v>1150</v>
      </c>
      <c r="AD204" s="12">
        <v>139</v>
      </c>
      <c r="AE204" s="13">
        <v>144.94999999999999</v>
      </c>
      <c r="AF204" s="13"/>
      <c r="AG204" s="12" t="str">
        <f>HYPERLINK("https://doi.org/10.1515/9783110501483")</f>
        <v>https://doi.org/10.1515/9783110501483</v>
      </c>
      <c r="AI204" s="12" t="s">
        <v>47</v>
      </c>
    </row>
    <row r="205" spans="1:35" s="12" customFormat="1">
      <c r="A205" s="12">
        <v>537076</v>
      </c>
      <c r="B205" s="13">
        <v>9781501508196</v>
      </c>
      <c r="C205" s="13"/>
      <c r="D205" s="13">
        <v>9780939950119</v>
      </c>
      <c r="F205" s="12" t="s">
        <v>1073</v>
      </c>
      <c r="G205" s="12" t="s">
        <v>1151</v>
      </c>
      <c r="I205" s="12" t="s">
        <v>1152</v>
      </c>
      <c r="J205" s="12">
        <v>1</v>
      </c>
      <c r="K205" s="12" t="s">
        <v>160</v>
      </c>
      <c r="L205" s="15" t="s">
        <v>1153</v>
      </c>
      <c r="M205" s="12" t="s">
        <v>53</v>
      </c>
      <c r="N205" s="14">
        <v>43451</v>
      </c>
      <c r="O205" s="12">
        <v>0</v>
      </c>
      <c r="P205" s="12" t="s">
        <v>40</v>
      </c>
      <c r="Q205" s="12">
        <v>390</v>
      </c>
      <c r="U205" s="12" t="s">
        <v>41</v>
      </c>
      <c r="V205" s="12" t="s">
        <v>162</v>
      </c>
      <c r="W205" s="12" t="s">
        <v>162</v>
      </c>
      <c r="X205" s="12" t="s">
        <v>215</v>
      </c>
      <c r="Z205" s="12" t="s">
        <v>1154</v>
      </c>
      <c r="AC205" s="12" t="s">
        <v>1155</v>
      </c>
      <c r="AD205" s="12">
        <v>139</v>
      </c>
      <c r="AE205" s="13"/>
      <c r="AF205" s="13">
        <v>44.95</v>
      </c>
      <c r="AG205" s="12" t="str">
        <f>HYPERLINK("https://doi.org/10.1515/9781501508196")</f>
        <v>https://doi.org/10.1515/9781501508196</v>
      </c>
      <c r="AI205" s="12" t="s">
        <v>47</v>
      </c>
    </row>
    <row r="206" spans="1:35" s="12" customFormat="1">
      <c r="A206" s="12">
        <v>537195</v>
      </c>
      <c r="B206" s="13">
        <v>9781501509476</v>
      </c>
      <c r="C206" s="13"/>
      <c r="D206" s="13">
        <v>9780939950744</v>
      </c>
      <c r="F206" s="12" t="s">
        <v>1156</v>
      </c>
      <c r="I206" s="12" t="s">
        <v>1157</v>
      </c>
      <c r="J206" s="12">
        <v>1</v>
      </c>
      <c r="K206" s="12" t="s">
        <v>160</v>
      </c>
      <c r="L206" s="15" t="s">
        <v>1158</v>
      </c>
      <c r="M206" s="12" t="s">
        <v>53</v>
      </c>
      <c r="N206" s="14">
        <v>43451</v>
      </c>
      <c r="O206" s="12">
        <v>2006</v>
      </c>
      <c r="P206" s="12" t="s">
        <v>40</v>
      </c>
      <c r="Q206" s="12">
        <v>478</v>
      </c>
      <c r="U206" s="12" t="s">
        <v>41</v>
      </c>
      <c r="V206" s="12" t="s">
        <v>162</v>
      </c>
      <c r="W206" s="12" t="s">
        <v>162</v>
      </c>
      <c r="X206" s="12" t="s">
        <v>163</v>
      </c>
      <c r="Z206" s="12" t="s">
        <v>1159</v>
      </c>
      <c r="AC206" s="12" t="s">
        <v>1160</v>
      </c>
      <c r="AD206" s="12">
        <v>139</v>
      </c>
      <c r="AE206" s="13"/>
      <c r="AF206" s="13">
        <v>44.95</v>
      </c>
      <c r="AG206" s="12" t="str">
        <f>HYPERLINK("https://doi.org/10.1515/9781501509476")</f>
        <v>https://doi.org/10.1515/9781501509476</v>
      </c>
      <c r="AI206" s="12" t="s">
        <v>47</v>
      </c>
    </row>
    <row r="207" spans="1:35" s="12" customFormat="1">
      <c r="A207" s="12">
        <v>537196</v>
      </c>
      <c r="B207" s="13">
        <v>9781501509490</v>
      </c>
      <c r="C207" s="13"/>
      <c r="D207" s="13">
        <v>9780939950737</v>
      </c>
      <c r="F207" s="12" t="s">
        <v>1161</v>
      </c>
      <c r="I207" s="12" t="s">
        <v>1162</v>
      </c>
      <c r="J207" s="12">
        <v>1</v>
      </c>
      <c r="K207" s="12" t="s">
        <v>160</v>
      </c>
      <c r="L207" s="15" t="s">
        <v>1163</v>
      </c>
      <c r="M207" s="12" t="s">
        <v>53</v>
      </c>
      <c r="N207" s="14">
        <v>43451</v>
      </c>
      <c r="O207" s="12">
        <v>2006</v>
      </c>
      <c r="P207" s="12" t="s">
        <v>40</v>
      </c>
      <c r="Q207" s="12">
        <v>714</v>
      </c>
      <c r="U207" s="12" t="s">
        <v>41</v>
      </c>
      <c r="V207" s="12" t="s">
        <v>162</v>
      </c>
      <c r="W207" s="12" t="s">
        <v>162</v>
      </c>
      <c r="X207" s="12" t="s">
        <v>163</v>
      </c>
      <c r="Z207" s="12" t="s">
        <v>1164</v>
      </c>
      <c r="AC207" s="12" t="s">
        <v>1165</v>
      </c>
      <c r="AD207" s="12">
        <v>139</v>
      </c>
      <c r="AE207" s="13"/>
      <c r="AF207" s="13">
        <v>44.95</v>
      </c>
      <c r="AG207" s="12" t="str">
        <f>HYPERLINK("https://doi.org/10.1515/9781501509490")</f>
        <v>https://doi.org/10.1515/9781501509490</v>
      </c>
      <c r="AI207" s="12" t="s">
        <v>47</v>
      </c>
    </row>
  </sheetData>
  <mergeCells count="1">
    <mergeCell ref="A1:B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FC4C7A595DDB48B21DBB51FE9080A7" ma:contentTypeVersion="16" ma:contentTypeDescription="Create a new document." ma:contentTypeScope="" ma:versionID="a238ae4f5e3d98fba77d2f3650c68d64">
  <xsd:schema xmlns:xsd="http://www.w3.org/2001/XMLSchema" xmlns:xs="http://www.w3.org/2001/XMLSchema" xmlns:p="http://schemas.microsoft.com/office/2006/metadata/properties" xmlns:ns2="2596bea4-7b22-4b02-ab27-db048f3eec2e" xmlns:ns3="7505156c-6cd8-4ba9-ae79-31465d28e2af" targetNamespace="http://schemas.microsoft.com/office/2006/metadata/properties" ma:root="true" ma:fieldsID="a1e0c8ed1f2eaf9ca47dc1b25c6e6133" ns2:_="" ns3:_="">
    <xsd:import namespace="2596bea4-7b22-4b02-ab27-db048f3eec2e"/>
    <xsd:import namespace="7505156c-6cd8-4ba9-ae79-31465d28e2a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96bea4-7b22-4b02-ab27-db048f3eec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21404309-2eaa-4fe6-baeb-65ffe56c9584"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dexed="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05156c-6cd8-4ba9-ae79-31465d28e2a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263895cb-1667-4db1-a73d-05880d6702db}" ma:internalName="TaxCatchAll" ma:showField="CatchAllData" ma:web="7505156c-6cd8-4ba9-ae79-31465d28e2a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LengthInSeconds xmlns="2596bea4-7b22-4b02-ab27-db048f3eec2e" xsi:nil="true"/>
    <_Flow_SignoffStatus xmlns="2596bea4-7b22-4b02-ab27-db048f3eec2e" xsi:nil="true"/>
    <SharedWithUsers xmlns="7505156c-6cd8-4ba9-ae79-31465d28e2af">
      <UserInfo>
        <DisplayName/>
        <AccountId xsi:nil="true"/>
        <AccountType/>
      </UserInfo>
    </SharedWithUsers>
    <lcf76f155ced4ddcb4097134ff3c332f xmlns="2596bea4-7b22-4b02-ab27-db048f3eec2e">
      <Terms xmlns="http://schemas.microsoft.com/office/infopath/2007/PartnerControls"/>
    </lcf76f155ced4ddcb4097134ff3c332f>
    <TaxCatchAll xmlns="7505156c-6cd8-4ba9-ae79-31465d28e2af" xsi:nil="true"/>
  </documentManagement>
</p:properties>
</file>

<file path=customXml/itemProps1.xml><?xml version="1.0" encoding="utf-8"?>
<ds:datastoreItem xmlns:ds="http://schemas.openxmlformats.org/officeDocument/2006/customXml" ds:itemID="{776F0E45-4905-4E9D-BC4D-82F8E88FAE0C}"/>
</file>

<file path=customXml/itemProps2.xml><?xml version="1.0" encoding="utf-8"?>
<ds:datastoreItem xmlns:ds="http://schemas.openxmlformats.org/officeDocument/2006/customXml" ds:itemID="{A6A514AF-6665-42D1-9B51-4A3C36C965C4}"/>
</file>

<file path=customXml/itemProps3.xml><?xml version="1.0" encoding="utf-8"?>
<ds:datastoreItem xmlns:ds="http://schemas.openxmlformats.org/officeDocument/2006/customXml" ds:itemID="{01AB24A6-2AC9-45C8-B521-71A8FCBA958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Birkett, Lianne</cp:lastModifiedBy>
  <cp:revision/>
  <dcterms:created xsi:type="dcterms:W3CDTF">2023-05-25T14:10:25Z</dcterms:created>
  <dcterms:modified xsi:type="dcterms:W3CDTF">2023-05-25T15:43:16Z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0x01010020FC4C7A595DDB48B21DBB51FE9080A7</vt:lpwstr>
  </property>
  <property fmtid="{D5CDD505-2E9C-101B-9397-08002B2CF9AE}" pid="4" name="_SourceUrl">
    <vt:lpwstr/>
  </property>
  <property fmtid="{D5CDD505-2E9C-101B-9397-08002B2CF9AE}" pid="5" name="_SharedFileIndex">
    <vt:lpwstr/>
  </property>
  <property fmtid="{D5CDD505-2E9C-101B-9397-08002B2CF9AE}" pid="6" name="ComplianceAssetId">
    <vt:lpwstr/>
  </property>
  <property fmtid="{D5CDD505-2E9C-101B-9397-08002B2CF9AE}" pid="7" name="_ExtendedDescription">
    <vt:lpwstr/>
  </property>
  <property fmtid="{D5CDD505-2E9C-101B-9397-08002B2CF9AE}" pid="8" name="TriggerFlowInfo">
    <vt:lpwstr/>
  </property>
</Properties>
</file>