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7680" activeTab="0"/>
  </bookViews>
  <sheets>
    <sheet name="CCI310306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<sst xmlns="http://schemas.openxmlformats.org/spreadsheetml/2006/main" count="63" uniqueCount="59">
  <si>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Pledges </t>
  </si>
  <si>
    <t>Gap</t>
  </si>
  <si>
    <t>Pledges</t>
  </si>
  <si>
    <t>(% of tot)</t>
  </si>
  <si>
    <t>Total</t>
  </si>
  <si>
    <t>1.1 Sécurité, Police et DDR</t>
  </si>
  <si>
    <t>1.2 Justice, Prisons et Droits Humains</t>
  </si>
  <si>
    <t>1.3 Processus Electoral et Dialogue National</t>
  </si>
  <si>
    <t>1. Gouvernance Politique</t>
  </si>
  <si>
    <t>2. Gouvernance Economique</t>
  </si>
  <si>
    <t>2.2 Renforcement des Capacité Institutionnelles</t>
  </si>
  <si>
    <t>3. Relance Economique</t>
  </si>
  <si>
    <t>3.2 Electricité</t>
  </si>
  <si>
    <t>3.3 Création Rapide d'Emplois et Micro-finance</t>
  </si>
  <si>
    <t>3.4 Développement du Secteur Privé/PME/PMI</t>
  </si>
  <si>
    <t>3.5 Agriculture</t>
  </si>
  <si>
    <t>3.6 Routes et Transport</t>
  </si>
  <si>
    <t>3.7 Protection et Réhab. de l'Environnement</t>
  </si>
  <si>
    <t>4. Accès aux Services de Bases</t>
  </si>
  <si>
    <t>4.1 Aide Humanitaire d'Urgence</t>
  </si>
  <si>
    <t>4.2 Eau et Assainissement</t>
  </si>
  <si>
    <t>4.3 Santé et Nutrition</t>
  </si>
  <si>
    <t>4.4 Education, Jeunesse et Sports</t>
  </si>
  <si>
    <t>4.5 Culture, Médias et Communication</t>
  </si>
  <si>
    <t>4.6 Sécurité Alimentaire</t>
  </si>
  <si>
    <t>4.7 Gestion des Déchets Solides</t>
  </si>
  <si>
    <t>4.8 Dév. Urbain/Amélioration des Bidonvilles</t>
  </si>
  <si>
    <t>4.9 Filets de Sécurité et Protection Sociale</t>
  </si>
  <si>
    <t>5. Autres Themes</t>
  </si>
  <si>
    <t>5.0 Autres Programmes</t>
  </si>
  <si>
    <t>5.1 Assistance Technique</t>
  </si>
  <si>
    <t>2.1 Gouvernance Economique</t>
  </si>
  <si>
    <t xml:space="preserve">2.3 Aménagement du Territoire, Dév Local, Décentralisation </t>
  </si>
  <si>
    <t>Appui Budgétaire</t>
  </si>
  <si>
    <t>CDB pay-in-capital</t>
  </si>
  <si>
    <t>FY 04-06</t>
  </si>
  <si>
    <t>5.2  Apurement Arriérés externes</t>
  </si>
  <si>
    <t>5.4 Non Alloué</t>
  </si>
  <si>
    <t>(%)</t>
  </si>
  <si>
    <t>3.1 Stabilité Macro-économique</t>
  </si>
  <si>
    <t>Période considérée : juillet 2004-mars 2006.</t>
  </si>
  <si>
    <t>Gap restant</t>
  </si>
  <si>
    <t>signe -</t>
  </si>
  <si>
    <t>signe +</t>
  </si>
  <si>
    <t>reste à financer</t>
  </si>
  <si>
    <t>financé au delà prévisions</t>
  </si>
  <si>
    <t>Non Alloué</t>
  </si>
  <si>
    <t>Montants non alloués (MUSD) =</t>
  </si>
  <si>
    <t>(31/03/06)</t>
  </si>
  <si>
    <t>Besoins Fin.</t>
  </si>
  <si>
    <t xml:space="preserve">du CCI  (04-06) </t>
  </si>
  <si>
    <t>Exécution des pledges de juillet 2004, au 31 mars 2006 ($US million).</t>
  </si>
  <si>
    <r>
      <t>Source</t>
    </r>
    <r>
      <rPr>
        <sz val="8"/>
        <rFont val="Times New Roman"/>
        <family val="1"/>
      </rPr>
      <t xml:space="preserve">: CCI, Pledges 2004 juillet 04-Sept 06, Tableau de Décaissements Cellule de Coordination Stratégique-Primature 31/12/05, informations Bailleurs au 31 mars 2006.  </t>
    </r>
  </si>
  <si>
    <t>Décaiss.</t>
  </si>
  <si>
    <t>Décaiss/pledges.</t>
  </si>
  <si>
    <t>Décaiss/Besoins</t>
  </si>
  <si>
    <t>5.3 Infrastructures éco.de Base</t>
  </si>
  <si>
    <t>/Pledges</t>
  </si>
  <si>
    <t>/Besoins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</si>
</sst>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#,##0.0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33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68" fontId="1" fillId="33" borderId="18" xfId="0" applyNumberFormat="1" applyFont="1" applyFill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1" fillId="33" borderId="15" xfId="0" applyNumberFormat="1" applyFont="1" applyFill="1" applyBorder="1" applyAlignment="1">
      <alignment horizontal="center"/>
    </xf>
    <xf numFmtId="168" fontId="1" fillId="33" borderId="17" xfId="0" applyNumberFormat="1" applyFont="1" applyFill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10" fontId="1" fillId="33" borderId="19" xfId="0" applyNumberFormat="1" applyFont="1" applyFill="1" applyBorder="1" applyAlignment="1">
      <alignment horizontal="center"/>
    </xf>
    <xf numFmtId="10" fontId="1" fillId="33" borderId="11" xfId="0" applyNumberFormat="1" applyFont="1" applyFill="1" applyBorder="1" applyAlignment="1">
      <alignment horizontal="center"/>
    </xf>
    <xf numFmtId="10" fontId="1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10" fontId="1" fillId="33" borderId="27" xfId="0" applyNumberFormat="1" applyFont="1" applyFill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10" fontId="1" fillId="33" borderId="28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10" fontId="2" fillId="0" borderId="15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6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3.00390625" style="0" customWidth="1"/>
    <col min="2" max="2" width="11.421875" style="0" customWidth="1"/>
    <col min="3" max="3" width="7.8515625" style="0" customWidth="1"/>
    <col min="4" max="4" width="5.421875" style="0" customWidth="1"/>
    <col min="5" max="5" width="7.421875" style="0" customWidth="1"/>
    <col min="6" max="6" width="7.8515625" style="0" customWidth="1"/>
    <col min="7" max="7" width="10.8515625" style="0" customWidth="1"/>
    <col min="8" max="8" width="11.140625" style="0" customWidth="1"/>
    <col min="9" max="10" width="9.57421875" style="0" customWidth="1"/>
  </cols>
  <sheetData>
    <row r="1" spans="1:10" ht="15.75">
      <c r="A1" s="31" t="s">
        <v>51</v>
      </c>
      <c r="B1" s="1"/>
      <c r="C1" s="1"/>
      <c r="D1" s="1"/>
      <c r="E1" s="1"/>
      <c r="F1" s="1"/>
      <c r="G1" s="1"/>
      <c r="H1" s="56" t="s">
        <v>42</v>
      </c>
      <c r="I1" s="56" t="s">
        <v>44</v>
      </c>
      <c r="J1" s="57"/>
    </row>
    <row r="2" spans="1:12" ht="9.75" customHeight="1">
      <c r="A2" s="31"/>
      <c r="B2" s="1"/>
      <c r="C2" s="1"/>
      <c r="D2" s="1"/>
      <c r="E2" s="1"/>
      <c r="F2" s="1"/>
      <c r="G2" s="1"/>
      <c r="H2" s="56" t="s">
        <v>43</v>
      </c>
      <c r="I2" s="56" t="s">
        <v>45</v>
      </c>
      <c r="J2" s="58"/>
      <c r="L2" s="1"/>
    </row>
    <row r="3" spans="1:12" ht="9.75" customHeight="1" thickBot="1">
      <c r="A3" s="3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 thickBot="1">
      <c r="A4" s="65"/>
      <c r="B4" s="33" t="s">
        <v>49</v>
      </c>
      <c r="C4" s="33" t="s">
        <v>0</v>
      </c>
      <c r="D4" s="63" t="s">
        <v>1</v>
      </c>
      <c r="E4" s="34" t="s">
        <v>2</v>
      </c>
      <c r="F4" s="35" t="s">
        <v>53</v>
      </c>
      <c r="G4" s="40" t="s">
        <v>54</v>
      </c>
      <c r="H4" s="41" t="s">
        <v>55</v>
      </c>
      <c r="I4" s="49" t="s">
        <v>41</v>
      </c>
      <c r="J4" s="59" t="s">
        <v>41</v>
      </c>
      <c r="K4" s="1"/>
      <c r="L4" s="1"/>
    </row>
    <row r="5" spans="1:12" ht="13.5" customHeight="1" thickBot="1">
      <c r="A5" s="66"/>
      <c r="B5" s="33" t="s">
        <v>50</v>
      </c>
      <c r="C5" s="36" t="s">
        <v>35</v>
      </c>
      <c r="D5" s="64"/>
      <c r="E5" s="37" t="s">
        <v>3</v>
      </c>
      <c r="F5" s="38" t="s">
        <v>48</v>
      </c>
      <c r="G5" s="39" t="s">
        <v>38</v>
      </c>
      <c r="H5" s="42" t="s">
        <v>38</v>
      </c>
      <c r="I5" s="48" t="s">
        <v>57</v>
      </c>
      <c r="J5" s="60" t="s">
        <v>58</v>
      </c>
      <c r="K5" s="1"/>
      <c r="L5" s="1"/>
    </row>
    <row r="6" spans="1:12" ht="12.75">
      <c r="A6" s="8" t="s">
        <v>8</v>
      </c>
      <c r="B6" s="3">
        <f>SUM(B7:B9)</f>
        <v>152.2</v>
      </c>
      <c r="C6" s="14">
        <f>SUM(C7:C9)</f>
        <v>103.19999999999999</v>
      </c>
      <c r="D6" s="19">
        <f aca="true" t="shared" si="0" ref="D6:D35">C6-B6</f>
        <v>-49</v>
      </c>
      <c r="E6" s="22">
        <f>C6/C44</f>
        <v>0.09528206075154647</v>
      </c>
      <c r="F6" s="27">
        <f>SUM(F7:F9)</f>
        <v>163.62</v>
      </c>
      <c r="G6" s="28">
        <f aca="true" t="shared" si="1" ref="G6:G13">F6/C6</f>
        <v>1.58546511627907</v>
      </c>
      <c r="H6" s="43">
        <f aca="true" t="shared" si="2" ref="H6:H13">F6/B6</f>
        <v>1.0750328515111696</v>
      </c>
      <c r="I6" s="50">
        <f aca="true" t="shared" si="3" ref="I6:I13">F6-C6</f>
        <v>60.420000000000016</v>
      </c>
      <c r="J6" s="50">
        <f aca="true" t="shared" si="4" ref="J6:J13">F6-B6</f>
        <v>11.420000000000016</v>
      </c>
      <c r="K6" s="46"/>
      <c r="L6" s="1"/>
    </row>
    <row r="7" spans="1:12" ht="12.75">
      <c r="A7" s="9" t="s">
        <v>5</v>
      </c>
      <c r="B7" s="5">
        <v>92.7</v>
      </c>
      <c r="C7" s="15">
        <v>30.1</v>
      </c>
      <c r="D7" s="32">
        <f t="shared" si="0"/>
        <v>-62.6</v>
      </c>
      <c r="E7" s="23">
        <f>C7/C44</f>
        <v>0.027790601052534388</v>
      </c>
      <c r="F7" s="15">
        <v>47.85</v>
      </c>
      <c r="G7" s="26">
        <f t="shared" si="1"/>
        <v>1.589700996677741</v>
      </c>
      <c r="H7" s="51">
        <f t="shared" si="2"/>
        <v>0.5161812297734628</v>
      </c>
      <c r="I7" s="47">
        <f t="shared" si="3"/>
        <v>17.75</v>
      </c>
      <c r="J7" s="61">
        <f t="shared" si="4"/>
        <v>-44.85</v>
      </c>
      <c r="K7" s="1"/>
      <c r="L7" s="1"/>
    </row>
    <row r="8" spans="1:12" ht="12.75">
      <c r="A8" s="9" t="s">
        <v>6</v>
      </c>
      <c r="B8" s="5">
        <v>22.4</v>
      </c>
      <c r="C8" s="15">
        <v>21.2</v>
      </c>
      <c r="D8" s="32">
        <f t="shared" si="0"/>
        <v>-1.1999999999999993</v>
      </c>
      <c r="E8" s="23">
        <f>C8/C44</f>
        <v>0.01957344658849598</v>
      </c>
      <c r="F8" s="15">
        <v>30.27</v>
      </c>
      <c r="G8" s="26">
        <f t="shared" si="1"/>
        <v>1.4278301886792453</v>
      </c>
      <c r="H8" s="44">
        <f t="shared" si="2"/>
        <v>1.3513392857142859</v>
      </c>
      <c r="I8" s="47">
        <f t="shared" si="3"/>
        <v>9.07</v>
      </c>
      <c r="J8" s="61">
        <f t="shared" si="4"/>
        <v>7.870000000000001</v>
      </c>
      <c r="K8" s="1"/>
      <c r="L8" s="1"/>
    </row>
    <row r="9" spans="1:12" ht="13.5" thickBot="1">
      <c r="A9" s="9" t="s">
        <v>7</v>
      </c>
      <c r="B9" s="5">
        <v>37.1</v>
      </c>
      <c r="C9" s="15">
        <v>51.9</v>
      </c>
      <c r="D9" s="15">
        <f t="shared" si="0"/>
        <v>14.799999999999997</v>
      </c>
      <c r="E9" s="23">
        <f>C9/C44</f>
        <v>0.047918013110516106</v>
      </c>
      <c r="F9" s="15">
        <v>85.5</v>
      </c>
      <c r="G9" s="26">
        <f t="shared" si="1"/>
        <v>1.647398843930636</v>
      </c>
      <c r="H9" s="44">
        <f t="shared" si="2"/>
        <v>2.3045822102425877</v>
      </c>
      <c r="I9" s="47">
        <f t="shared" si="3"/>
        <v>33.6</v>
      </c>
      <c r="J9" s="61">
        <f t="shared" si="4"/>
        <v>48.4</v>
      </c>
      <c r="K9" s="1"/>
      <c r="L9" s="1"/>
    </row>
    <row r="10" spans="1:12" ht="12.75">
      <c r="A10" s="10" t="s">
        <v>9</v>
      </c>
      <c r="B10" s="4">
        <f>SUM(B11:B14)</f>
        <v>60</v>
      </c>
      <c r="C10" s="16">
        <f>SUM(C11:C14)</f>
        <v>154.7</v>
      </c>
      <c r="D10" s="20">
        <f t="shared" si="0"/>
        <v>94.69999999999999</v>
      </c>
      <c r="E10" s="24">
        <f>C10/C44</f>
        <v>0.1428307635490721</v>
      </c>
      <c r="F10" s="16">
        <f>SUM(F11:F14)</f>
        <v>131.65</v>
      </c>
      <c r="G10" s="29">
        <f t="shared" si="1"/>
        <v>0.8510019392372334</v>
      </c>
      <c r="H10" s="43">
        <f t="shared" si="2"/>
        <v>2.194166666666667</v>
      </c>
      <c r="I10" s="50">
        <f t="shared" si="3"/>
        <v>-23.049999999999983</v>
      </c>
      <c r="J10" s="50">
        <f t="shared" si="4"/>
        <v>71.65</v>
      </c>
      <c r="K10" s="1"/>
      <c r="L10" s="1"/>
    </row>
    <row r="11" spans="1:12" ht="12.75">
      <c r="A11" s="9" t="s">
        <v>31</v>
      </c>
      <c r="B11" s="5">
        <v>19.9</v>
      </c>
      <c r="C11" s="15">
        <v>20.9</v>
      </c>
      <c r="D11" s="15">
        <f t="shared" si="0"/>
        <v>1</v>
      </c>
      <c r="E11" s="23">
        <f>C11/C44</f>
        <v>0.019296463853753113</v>
      </c>
      <c r="F11" s="15">
        <v>62.35</v>
      </c>
      <c r="G11" s="26">
        <f t="shared" si="1"/>
        <v>2.983253588516747</v>
      </c>
      <c r="H11" s="51">
        <f t="shared" si="2"/>
        <v>3.133165829145729</v>
      </c>
      <c r="I11" s="47">
        <f t="shared" si="3"/>
        <v>41.45</v>
      </c>
      <c r="J11" s="61">
        <f t="shared" si="4"/>
        <v>42.45</v>
      </c>
      <c r="K11" s="1"/>
      <c r="L11" s="1"/>
    </row>
    <row r="12" spans="1:12" ht="12.75">
      <c r="A12" s="9" t="s">
        <v>10</v>
      </c>
      <c r="B12" s="5">
        <v>6.6</v>
      </c>
      <c r="C12" s="15">
        <v>54.8</v>
      </c>
      <c r="D12" s="15">
        <f t="shared" si="0"/>
        <v>48.199999999999996</v>
      </c>
      <c r="E12" s="23">
        <f>C12/C44</f>
        <v>0.05059551287969716</v>
      </c>
      <c r="F12" s="15">
        <v>34.1</v>
      </c>
      <c r="G12" s="26">
        <f t="shared" si="1"/>
        <v>0.6222627737226278</v>
      </c>
      <c r="H12" s="51">
        <f t="shared" si="2"/>
        <v>5.166666666666667</v>
      </c>
      <c r="I12" s="47">
        <f t="shared" si="3"/>
        <v>-20.699999999999996</v>
      </c>
      <c r="J12" s="61">
        <f t="shared" si="4"/>
        <v>27.5</v>
      </c>
      <c r="K12" s="1"/>
      <c r="L12" s="1"/>
    </row>
    <row r="13" spans="1:12" ht="12.75">
      <c r="A13" s="11" t="s">
        <v>32</v>
      </c>
      <c r="B13" s="5">
        <v>33.5</v>
      </c>
      <c r="C13" s="15">
        <v>26</v>
      </c>
      <c r="D13" s="15">
        <f t="shared" si="0"/>
        <v>-7.5</v>
      </c>
      <c r="E13" s="23">
        <f>C13/C44</f>
        <v>0.024005170344381863</v>
      </c>
      <c r="F13" s="15">
        <f>5.03+28.17+2</f>
        <v>35.2</v>
      </c>
      <c r="G13" s="26">
        <f t="shared" si="1"/>
        <v>1.353846153846154</v>
      </c>
      <c r="H13" s="51">
        <f t="shared" si="2"/>
        <v>1.0507462686567166</v>
      </c>
      <c r="I13" s="47">
        <f t="shared" si="3"/>
        <v>9.200000000000003</v>
      </c>
      <c r="J13" s="61">
        <f t="shared" si="4"/>
        <v>1.7000000000000028</v>
      </c>
      <c r="K13" s="46"/>
      <c r="L13" s="1"/>
    </row>
    <row r="14" spans="1:12" ht="13.5" thickBot="1">
      <c r="A14" s="11" t="s">
        <v>46</v>
      </c>
      <c r="B14" s="5">
        <v>0</v>
      </c>
      <c r="C14" s="15">
        <v>53</v>
      </c>
      <c r="D14" s="15">
        <f t="shared" si="0"/>
        <v>53</v>
      </c>
      <c r="E14" s="23">
        <f>C14/C44</f>
        <v>0.048933616471239956</v>
      </c>
      <c r="F14" s="15"/>
      <c r="G14" s="26"/>
      <c r="H14" s="44"/>
      <c r="I14" s="47"/>
      <c r="J14" s="61"/>
      <c r="K14" s="1"/>
      <c r="L14" s="1"/>
    </row>
    <row r="15" spans="1:12" ht="12.75">
      <c r="A15" s="10" t="s">
        <v>11</v>
      </c>
      <c r="B15" s="4">
        <f>SUM(B16:B23)</f>
        <v>342.20000000000005</v>
      </c>
      <c r="C15" s="16">
        <f>SUM(C16:C23)</f>
        <v>237.10000000000002</v>
      </c>
      <c r="D15" s="20">
        <f t="shared" si="0"/>
        <v>-105.10000000000002</v>
      </c>
      <c r="E15" s="24">
        <f>C15/C44</f>
        <v>0.2189086880251131</v>
      </c>
      <c r="F15" s="16">
        <f>SUM(F16:F23)</f>
        <v>114.11</v>
      </c>
      <c r="G15" s="29">
        <f>F15/C15</f>
        <v>0.4812737241670181</v>
      </c>
      <c r="H15" s="43">
        <f>F15/B15</f>
        <v>0.3334599649327878</v>
      </c>
      <c r="I15" s="50">
        <f>F15-C15</f>
        <v>-122.99000000000002</v>
      </c>
      <c r="J15" s="50">
        <f>F15-B15</f>
        <v>-228.09000000000003</v>
      </c>
      <c r="K15" s="46"/>
      <c r="L15" s="1"/>
    </row>
    <row r="16" spans="1:12" ht="12.75">
      <c r="A16" s="9" t="s">
        <v>39</v>
      </c>
      <c r="B16" s="5"/>
      <c r="C16" s="15"/>
      <c r="D16" s="15"/>
      <c r="E16" s="23"/>
      <c r="F16" s="15"/>
      <c r="G16" s="26"/>
      <c r="H16" s="44"/>
      <c r="I16" s="47"/>
      <c r="J16" s="61"/>
      <c r="K16" s="1"/>
      <c r="L16" s="1"/>
    </row>
    <row r="17" spans="1:12" ht="12.75">
      <c r="A17" s="9" t="s">
        <v>12</v>
      </c>
      <c r="B17" s="5">
        <v>92.4</v>
      </c>
      <c r="C17" s="15">
        <v>14.3</v>
      </c>
      <c r="D17" s="15">
        <f t="shared" si="0"/>
        <v>-78.10000000000001</v>
      </c>
      <c r="E17" s="23">
        <f>C17/C44</f>
        <v>0.013202843689410026</v>
      </c>
      <c r="F17" s="15">
        <v>23.44</v>
      </c>
      <c r="G17" s="26">
        <f aca="true" t="shared" si="5" ref="G17:G35">F17/C17</f>
        <v>1.6391608391608392</v>
      </c>
      <c r="H17" s="51">
        <f aca="true" t="shared" si="6" ref="H17:H22">F17/B17</f>
        <v>0.25367965367965367</v>
      </c>
      <c r="I17" s="47">
        <f aca="true" t="shared" si="7" ref="I17:I22">F17-C17</f>
        <v>9.14</v>
      </c>
      <c r="J17" s="61">
        <f aca="true" t="shared" si="8" ref="J17:J22">F17-B17</f>
        <v>-68.96000000000001</v>
      </c>
      <c r="K17" s="1"/>
      <c r="L17" s="1"/>
    </row>
    <row r="18" spans="1:12" ht="12.75">
      <c r="A18" s="9" t="s">
        <v>13</v>
      </c>
      <c r="B18" s="5">
        <v>35.7</v>
      </c>
      <c r="C18" s="15">
        <v>10.8</v>
      </c>
      <c r="D18" s="15">
        <f t="shared" si="0"/>
        <v>-24.900000000000002</v>
      </c>
      <c r="E18" s="23">
        <f>C18/C44</f>
        <v>0.009971378450743236</v>
      </c>
      <c r="F18" s="15">
        <v>13.49</v>
      </c>
      <c r="G18" s="26">
        <f t="shared" si="5"/>
        <v>1.249074074074074</v>
      </c>
      <c r="H18" s="51">
        <f t="shared" si="6"/>
        <v>0.37787114845938374</v>
      </c>
      <c r="I18" s="47">
        <f t="shared" si="7"/>
        <v>2.6899999999999995</v>
      </c>
      <c r="J18" s="61">
        <f t="shared" si="8"/>
        <v>-22.21</v>
      </c>
      <c r="K18" s="1"/>
      <c r="L18" s="1"/>
    </row>
    <row r="19" spans="1:12" ht="12.75">
      <c r="A19" s="9" t="s">
        <v>14</v>
      </c>
      <c r="B19" s="5">
        <v>23.6</v>
      </c>
      <c r="C19" s="15">
        <v>10.9</v>
      </c>
      <c r="D19" s="15">
        <f t="shared" si="0"/>
        <v>-12.700000000000001</v>
      </c>
      <c r="E19" s="23">
        <f>C19/C44</f>
        <v>0.010063706028990859</v>
      </c>
      <c r="F19" s="15">
        <v>4.85</v>
      </c>
      <c r="G19" s="26">
        <f t="shared" si="5"/>
        <v>0.4449541284403669</v>
      </c>
      <c r="H19" s="51">
        <f t="shared" si="6"/>
        <v>0.20550847457627117</v>
      </c>
      <c r="I19" s="47">
        <f t="shared" si="7"/>
        <v>-6.050000000000001</v>
      </c>
      <c r="J19" s="61">
        <f t="shared" si="8"/>
        <v>-18.75</v>
      </c>
      <c r="K19" s="1"/>
      <c r="L19" s="1"/>
    </row>
    <row r="20" spans="1:12" ht="12.75">
      <c r="A20" s="9" t="s">
        <v>15</v>
      </c>
      <c r="B20" s="5">
        <v>85.8</v>
      </c>
      <c r="C20" s="15">
        <v>24.6</v>
      </c>
      <c r="D20" s="15">
        <f t="shared" si="0"/>
        <v>-61.199999999999996</v>
      </c>
      <c r="E20" s="23">
        <f>C20/C44</f>
        <v>0.02271258424891515</v>
      </c>
      <c r="F20" s="15">
        <v>30.24</v>
      </c>
      <c r="G20" s="26">
        <f t="shared" si="5"/>
        <v>1.2292682926829266</v>
      </c>
      <c r="H20" s="51">
        <f t="shared" si="6"/>
        <v>0.35244755244755244</v>
      </c>
      <c r="I20" s="47">
        <f t="shared" si="7"/>
        <v>5.639999999999997</v>
      </c>
      <c r="J20" s="61">
        <f t="shared" si="8"/>
        <v>-55.56</v>
      </c>
      <c r="K20" s="1"/>
      <c r="L20" s="1"/>
    </row>
    <row r="21" spans="1:12" ht="12.75">
      <c r="A21" s="9" t="s">
        <v>16</v>
      </c>
      <c r="B21" s="5">
        <v>81.1</v>
      </c>
      <c r="C21" s="15">
        <v>17</v>
      </c>
      <c r="D21" s="15">
        <f t="shared" si="0"/>
        <v>-64.1</v>
      </c>
      <c r="E21" s="23">
        <f>C21/C44</f>
        <v>0.015695688302095834</v>
      </c>
      <c r="F21" s="15">
        <v>32.26</v>
      </c>
      <c r="G21" s="26">
        <f t="shared" si="5"/>
        <v>1.8976470588235292</v>
      </c>
      <c r="H21" s="51">
        <f t="shared" si="6"/>
        <v>0.3977805178791615</v>
      </c>
      <c r="I21" s="47">
        <f t="shared" si="7"/>
        <v>15.259999999999998</v>
      </c>
      <c r="J21" s="61">
        <f t="shared" si="8"/>
        <v>-48.839999999999996</v>
      </c>
      <c r="K21" s="1"/>
      <c r="L21" s="1"/>
    </row>
    <row r="22" spans="1:12" ht="12.75">
      <c r="A22" s="9" t="s">
        <v>17</v>
      </c>
      <c r="B22" s="5">
        <v>23.6</v>
      </c>
      <c r="C22" s="15">
        <v>8.2</v>
      </c>
      <c r="D22" s="15">
        <f t="shared" si="0"/>
        <v>-15.400000000000002</v>
      </c>
      <c r="E22" s="23">
        <f>C22/C44</f>
        <v>0.0075708614163050485</v>
      </c>
      <c r="F22" s="15">
        <v>9.83</v>
      </c>
      <c r="G22" s="26">
        <f t="shared" si="5"/>
        <v>1.1987804878048782</v>
      </c>
      <c r="H22" s="51">
        <f t="shared" si="6"/>
        <v>0.4165254237288135</v>
      </c>
      <c r="I22" s="47">
        <f t="shared" si="7"/>
        <v>1.6300000000000008</v>
      </c>
      <c r="J22" s="61">
        <f t="shared" si="8"/>
        <v>-13.770000000000001</v>
      </c>
      <c r="K22" s="1"/>
      <c r="L22" s="1"/>
    </row>
    <row r="23" spans="1:12" ht="13.5" thickBot="1">
      <c r="A23" s="9" t="s">
        <v>46</v>
      </c>
      <c r="B23" s="5">
        <v>0</v>
      </c>
      <c r="C23" s="15">
        <v>151.3</v>
      </c>
      <c r="D23" s="15">
        <f t="shared" si="0"/>
        <v>151.3</v>
      </c>
      <c r="E23" s="23">
        <f>C23/C44</f>
        <v>0.13969162588865294</v>
      </c>
      <c r="F23" s="15"/>
      <c r="G23" s="26"/>
      <c r="H23" s="44"/>
      <c r="I23" s="47"/>
      <c r="J23" s="61"/>
      <c r="K23" s="1"/>
      <c r="L23" s="1"/>
    </row>
    <row r="24" spans="1:12" ht="12.75">
      <c r="A24" s="10" t="s">
        <v>18</v>
      </c>
      <c r="B24" s="4">
        <f>SUM(B25:B34)</f>
        <v>315.40000000000003</v>
      </c>
      <c r="C24" s="16">
        <f>SUM(C25:C34)</f>
        <v>357.1</v>
      </c>
      <c r="D24" s="20">
        <f t="shared" si="0"/>
        <v>41.69999999999999</v>
      </c>
      <c r="E24" s="24">
        <f>C24/C44</f>
        <v>0.3297017819222602</v>
      </c>
      <c r="F24" s="16">
        <f>SUM(F25:F34)</f>
        <v>464.98</v>
      </c>
      <c r="G24" s="29">
        <f t="shared" si="5"/>
        <v>1.3021002520302436</v>
      </c>
      <c r="H24" s="43">
        <f>F24/B24</f>
        <v>1.4742549143944197</v>
      </c>
      <c r="I24" s="50">
        <f aca="true" t="shared" si="9" ref="I24:I33">F24-C24</f>
        <v>107.88</v>
      </c>
      <c r="J24" s="50">
        <f aca="true" t="shared" si="10" ref="J24:J33">F24-B24</f>
        <v>149.57999999999998</v>
      </c>
      <c r="K24" s="46"/>
      <c r="L24" s="1"/>
    </row>
    <row r="25" spans="1:12" ht="12.75">
      <c r="A25" s="9" t="s">
        <v>19</v>
      </c>
      <c r="B25" s="5">
        <v>0</v>
      </c>
      <c r="C25" s="15">
        <v>3</v>
      </c>
      <c r="D25" s="15">
        <f t="shared" si="0"/>
        <v>3</v>
      </c>
      <c r="E25" s="23">
        <f>C25/C44</f>
        <v>0.0027698273474286764</v>
      </c>
      <c r="F25" s="15">
        <v>122.24</v>
      </c>
      <c r="G25" s="26">
        <f t="shared" si="5"/>
        <v>40.74666666666666</v>
      </c>
      <c r="H25" s="44"/>
      <c r="I25" s="55">
        <f t="shared" si="9"/>
        <v>119.24</v>
      </c>
      <c r="J25" s="62">
        <f t="shared" si="10"/>
        <v>122.24</v>
      </c>
      <c r="K25" s="1"/>
      <c r="L25" s="1"/>
    </row>
    <row r="26" spans="1:12" ht="12.75">
      <c r="A26" s="9" t="s">
        <v>20</v>
      </c>
      <c r="B26" s="5">
        <v>47.8</v>
      </c>
      <c r="C26" s="15">
        <v>24.7</v>
      </c>
      <c r="D26" s="15">
        <f t="shared" si="0"/>
        <v>-23.099999999999998</v>
      </c>
      <c r="E26" s="23">
        <f>C26/C44</f>
        <v>0.02280491182716277</v>
      </c>
      <c r="F26" s="15">
        <v>60.25</v>
      </c>
      <c r="G26" s="26">
        <f t="shared" si="5"/>
        <v>2.4392712550607287</v>
      </c>
      <c r="H26" s="44">
        <f aca="true" t="shared" si="11" ref="H26:H33">F26/B26</f>
        <v>1.2604602510460252</v>
      </c>
      <c r="I26" s="47">
        <f t="shared" si="9"/>
        <v>35.55</v>
      </c>
      <c r="J26" s="61">
        <f t="shared" si="10"/>
        <v>12.450000000000003</v>
      </c>
      <c r="K26" s="1"/>
      <c r="L26" s="1"/>
    </row>
    <row r="27" spans="1:12" ht="12.75">
      <c r="A27" s="9" t="s">
        <v>21</v>
      </c>
      <c r="B27" s="5">
        <v>82.2</v>
      </c>
      <c r="C27" s="15">
        <v>77.7</v>
      </c>
      <c r="D27" s="15">
        <f t="shared" si="0"/>
        <v>-4.5</v>
      </c>
      <c r="E27" s="23">
        <f>C27/C44</f>
        <v>0.07173852829840273</v>
      </c>
      <c r="F27" s="15">
        <v>133.02</v>
      </c>
      <c r="G27" s="26">
        <f t="shared" si="5"/>
        <v>1.711969111969112</v>
      </c>
      <c r="H27" s="44">
        <f t="shared" si="11"/>
        <v>1.6182481751824818</v>
      </c>
      <c r="I27" s="47">
        <f t="shared" si="9"/>
        <v>55.32000000000001</v>
      </c>
      <c r="J27" s="61">
        <f t="shared" si="10"/>
        <v>50.82000000000001</v>
      </c>
      <c r="K27" s="1"/>
      <c r="L27" s="1"/>
    </row>
    <row r="28" spans="1:12" ht="12.75">
      <c r="A28" s="9" t="s">
        <v>22</v>
      </c>
      <c r="B28" s="5">
        <v>82.2</v>
      </c>
      <c r="C28" s="15">
        <v>30</v>
      </c>
      <c r="D28" s="15">
        <f t="shared" si="0"/>
        <v>-52.2</v>
      </c>
      <c r="E28" s="23">
        <f>C28/C44</f>
        <v>0.027698273474286765</v>
      </c>
      <c r="F28" s="15">
        <v>57.45</v>
      </c>
      <c r="G28" s="26">
        <f t="shared" si="5"/>
        <v>1.915</v>
      </c>
      <c r="H28" s="44">
        <f t="shared" si="11"/>
        <v>0.6989051094890512</v>
      </c>
      <c r="I28" s="47">
        <f t="shared" si="9"/>
        <v>27.450000000000003</v>
      </c>
      <c r="J28" s="61">
        <f t="shared" si="10"/>
        <v>-24.75</v>
      </c>
      <c r="K28" s="1"/>
      <c r="L28" s="1"/>
    </row>
    <row r="29" spans="1:12" ht="12.75">
      <c r="A29" s="9" t="s">
        <v>23</v>
      </c>
      <c r="B29" s="5">
        <v>12.3</v>
      </c>
      <c r="C29" s="15">
        <v>2.2</v>
      </c>
      <c r="D29" s="15">
        <f t="shared" si="0"/>
        <v>-10.100000000000001</v>
      </c>
      <c r="E29" s="23">
        <f>C29/C44</f>
        <v>0.0020312067214476965</v>
      </c>
      <c r="F29" s="15">
        <v>2.61</v>
      </c>
      <c r="G29" s="26">
        <f t="shared" si="5"/>
        <v>1.1863636363636363</v>
      </c>
      <c r="H29" s="51">
        <f t="shared" si="11"/>
        <v>0.21219512195121948</v>
      </c>
      <c r="I29" s="47">
        <f t="shared" si="9"/>
        <v>0.4099999999999997</v>
      </c>
      <c r="J29" s="61">
        <f t="shared" si="10"/>
        <v>-9.690000000000001</v>
      </c>
      <c r="K29" s="1"/>
      <c r="L29" s="1"/>
    </row>
    <row r="30" spans="1:12" ht="12.75">
      <c r="A30" s="9" t="s">
        <v>24</v>
      </c>
      <c r="B30" s="5">
        <v>1.3</v>
      </c>
      <c r="C30" s="15">
        <v>54.4</v>
      </c>
      <c r="D30" s="15">
        <f t="shared" si="0"/>
        <v>53.1</v>
      </c>
      <c r="E30" s="23">
        <f>C30/C44</f>
        <v>0.050226202566706665</v>
      </c>
      <c r="F30" s="15">
        <v>76.8</v>
      </c>
      <c r="G30" s="26">
        <f t="shared" si="5"/>
        <v>1.411764705882353</v>
      </c>
      <c r="H30" s="51">
        <f t="shared" si="11"/>
        <v>59.07692307692307</v>
      </c>
      <c r="I30" s="47">
        <f t="shared" si="9"/>
        <v>22.4</v>
      </c>
      <c r="J30" s="61">
        <f t="shared" si="10"/>
        <v>75.5</v>
      </c>
      <c r="K30" s="1"/>
      <c r="L30" s="1"/>
    </row>
    <row r="31" spans="1:12" ht="12.75">
      <c r="A31" s="9" t="s">
        <v>25</v>
      </c>
      <c r="B31" s="5">
        <v>35.3</v>
      </c>
      <c r="C31" s="15">
        <v>2.4</v>
      </c>
      <c r="D31" s="15">
        <f t="shared" si="0"/>
        <v>-32.9</v>
      </c>
      <c r="E31" s="23">
        <f>C31/C44</f>
        <v>0.0022158618779429414</v>
      </c>
      <c r="F31" s="15">
        <v>4.58</v>
      </c>
      <c r="G31" s="26">
        <f t="shared" si="5"/>
        <v>1.9083333333333334</v>
      </c>
      <c r="H31" s="51">
        <f t="shared" si="11"/>
        <v>0.12974504249291785</v>
      </c>
      <c r="I31" s="47">
        <f t="shared" si="9"/>
        <v>2.18</v>
      </c>
      <c r="J31" s="61">
        <f t="shared" si="10"/>
        <v>-30.72</v>
      </c>
      <c r="K31" s="1"/>
      <c r="L31" s="1"/>
    </row>
    <row r="32" spans="1:12" ht="12.75">
      <c r="A32" s="9" t="s">
        <v>26</v>
      </c>
      <c r="B32" s="5">
        <v>28.5</v>
      </c>
      <c r="C32" s="15">
        <v>6</v>
      </c>
      <c r="D32" s="15">
        <f t="shared" si="0"/>
        <v>-22.5</v>
      </c>
      <c r="E32" s="23">
        <f>C32/C44</f>
        <v>0.005539654694857353</v>
      </c>
      <c r="F32" s="15">
        <v>3.31</v>
      </c>
      <c r="G32" s="26">
        <f t="shared" si="5"/>
        <v>0.5516666666666666</v>
      </c>
      <c r="H32" s="51">
        <f t="shared" si="11"/>
        <v>0.11614035087719299</v>
      </c>
      <c r="I32" s="47">
        <f t="shared" si="9"/>
        <v>-2.69</v>
      </c>
      <c r="J32" s="61">
        <f t="shared" si="10"/>
        <v>-25.19</v>
      </c>
      <c r="K32" s="1"/>
      <c r="L32" s="1"/>
    </row>
    <row r="33" spans="1:12" ht="12.75">
      <c r="A33" s="9" t="s">
        <v>27</v>
      </c>
      <c r="B33" s="5">
        <v>25.8</v>
      </c>
      <c r="C33" s="15">
        <v>2.5</v>
      </c>
      <c r="D33" s="15">
        <f t="shared" si="0"/>
        <v>-23.3</v>
      </c>
      <c r="E33" s="23">
        <f>C33/C44</f>
        <v>0.002308189456190564</v>
      </c>
      <c r="F33" s="15">
        <v>4.72</v>
      </c>
      <c r="G33" s="26">
        <f t="shared" si="5"/>
        <v>1.888</v>
      </c>
      <c r="H33" s="51">
        <f t="shared" si="11"/>
        <v>0.18294573643410852</v>
      </c>
      <c r="I33" s="47">
        <f t="shared" si="9"/>
        <v>2.2199999999999998</v>
      </c>
      <c r="J33" s="61">
        <f t="shared" si="10"/>
        <v>-21.080000000000002</v>
      </c>
      <c r="K33" s="1"/>
      <c r="L33" s="1"/>
    </row>
    <row r="34" spans="1:12" ht="13.5" thickBot="1">
      <c r="A34" s="9" t="s">
        <v>46</v>
      </c>
      <c r="B34" s="5">
        <v>0</v>
      </c>
      <c r="C34" s="15">
        <v>154.2</v>
      </c>
      <c r="D34" s="15">
        <f t="shared" si="0"/>
        <v>154.2</v>
      </c>
      <c r="E34" s="23">
        <f>C34/C44</f>
        <v>0.14236912565783397</v>
      </c>
      <c r="F34" s="15"/>
      <c r="G34" s="26"/>
      <c r="H34" s="44"/>
      <c r="I34" s="47"/>
      <c r="J34" s="61"/>
      <c r="K34" s="1"/>
      <c r="L34" s="1"/>
    </row>
    <row r="35" spans="1:12" ht="12.75">
      <c r="A35" s="10" t="s">
        <v>28</v>
      </c>
      <c r="B35" s="4">
        <f>SUM(B36:B43)</f>
        <v>53.9</v>
      </c>
      <c r="C35" s="16">
        <f>SUM(C36:C43)</f>
        <v>231</v>
      </c>
      <c r="D35" s="20">
        <f t="shared" si="0"/>
        <v>177.1</v>
      </c>
      <c r="E35" s="24">
        <f>C35/C44</f>
        <v>0.2132767057520081</v>
      </c>
      <c r="F35" s="16">
        <f>SUM(F36:F43)</f>
        <v>89.92</v>
      </c>
      <c r="G35" s="29">
        <f t="shared" si="5"/>
        <v>0.38926406926406926</v>
      </c>
      <c r="H35" s="43">
        <f>F35/B35</f>
        <v>1.668274582560297</v>
      </c>
      <c r="I35" s="50">
        <f aca="true" t="shared" si="12" ref="I35:I42">F35-C35</f>
        <v>-141.07999999999998</v>
      </c>
      <c r="J35" s="50">
        <f aca="true" t="shared" si="13" ref="J35:J42">F35-B35</f>
        <v>36.02</v>
      </c>
      <c r="K35" s="46"/>
      <c r="L35" s="1"/>
    </row>
    <row r="36" spans="1:12" ht="12.75">
      <c r="A36" s="9" t="s">
        <v>29</v>
      </c>
      <c r="B36" s="5"/>
      <c r="C36" s="15"/>
      <c r="D36" s="15"/>
      <c r="E36" s="23"/>
      <c r="F36" s="15">
        <v>16.1</v>
      </c>
      <c r="G36" s="26"/>
      <c r="H36" s="44"/>
      <c r="I36" s="47">
        <f t="shared" si="12"/>
        <v>16.1</v>
      </c>
      <c r="J36" s="61">
        <f t="shared" si="13"/>
        <v>16.1</v>
      </c>
      <c r="K36" s="1"/>
      <c r="L36" s="1"/>
    </row>
    <row r="37" spans="1:12" ht="12.75">
      <c r="A37" s="9" t="s">
        <v>30</v>
      </c>
      <c r="B37" s="5"/>
      <c r="C37" s="15"/>
      <c r="D37" s="15"/>
      <c r="E37" s="23"/>
      <c r="F37" s="15">
        <v>1.6</v>
      </c>
      <c r="G37" s="26"/>
      <c r="H37" s="44"/>
      <c r="I37" s="47">
        <f t="shared" si="12"/>
        <v>1.6</v>
      </c>
      <c r="J37" s="61">
        <f t="shared" si="13"/>
        <v>1.6</v>
      </c>
      <c r="K37" s="1"/>
      <c r="L37" s="1"/>
    </row>
    <row r="38" spans="1:12" ht="12.75">
      <c r="A38" s="9" t="s">
        <v>36</v>
      </c>
      <c r="B38" s="5">
        <v>53.9</v>
      </c>
      <c r="C38" s="15">
        <v>54</v>
      </c>
      <c r="D38" s="15">
        <f>C38-B38</f>
        <v>0.10000000000000142</v>
      </c>
      <c r="E38" s="23">
        <f>C38/C44</f>
        <v>0.04985689225371618</v>
      </c>
      <c r="F38" s="15">
        <v>56.32</v>
      </c>
      <c r="G38" s="26">
        <f>F38/C38</f>
        <v>1.0429629629629629</v>
      </c>
      <c r="H38" s="44">
        <f>F38/B38</f>
        <v>1.0448979591836736</v>
      </c>
      <c r="I38" s="47">
        <f t="shared" si="12"/>
        <v>2.3200000000000003</v>
      </c>
      <c r="J38" s="61">
        <f t="shared" si="13"/>
        <v>2.4200000000000017</v>
      </c>
      <c r="K38" s="1"/>
      <c r="L38" s="1"/>
    </row>
    <row r="39" spans="1:12" ht="12.75">
      <c r="A39" s="9" t="s">
        <v>56</v>
      </c>
      <c r="B39" s="5"/>
      <c r="C39" s="15"/>
      <c r="D39" s="15"/>
      <c r="E39" s="23"/>
      <c r="F39" s="15">
        <v>5.3</v>
      </c>
      <c r="G39" s="26"/>
      <c r="H39" s="44"/>
      <c r="I39" s="47">
        <f t="shared" si="12"/>
        <v>5.3</v>
      </c>
      <c r="J39" s="61">
        <f t="shared" si="13"/>
        <v>5.3</v>
      </c>
      <c r="K39" s="1"/>
      <c r="L39" s="1"/>
    </row>
    <row r="40" spans="1:12" ht="12.75">
      <c r="A40" s="9" t="s">
        <v>37</v>
      </c>
      <c r="B40" s="5">
        <v>0</v>
      </c>
      <c r="C40" s="15">
        <v>174</v>
      </c>
      <c r="D40" s="15">
        <f>C40-B40</f>
        <v>174</v>
      </c>
      <c r="E40" s="23">
        <f>C40/C44</f>
        <v>0.16064998615086323</v>
      </c>
      <c r="F40" s="15">
        <v>10.6</v>
      </c>
      <c r="G40" s="26">
        <f>F40/C40</f>
        <v>0.06091954022988506</v>
      </c>
      <c r="H40" s="44"/>
      <c r="I40" s="47">
        <f t="shared" si="12"/>
        <v>-163.4</v>
      </c>
      <c r="J40" s="61">
        <f t="shared" si="13"/>
        <v>10.6</v>
      </c>
      <c r="K40" s="1"/>
      <c r="L40" s="1"/>
    </row>
    <row r="41" spans="1:12" ht="12.75">
      <c r="A41" s="12" t="s">
        <v>33</v>
      </c>
      <c r="B41" s="7">
        <v>0</v>
      </c>
      <c r="C41" s="17">
        <v>1</v>
      </c>
      <c r="D41" s="15">
        <f>C41-B41</f>
        <v>1</v>
      </c>
      <c r="E41" s="23">
        <f>C41/C44</f>
        <v>0.0009232757824762255</v>
      </c>
      <c r="F41" s="15"/>
      <c r="G41" s="26">
        <f>F41/C41</f>
        <v>0</v>
      </c>
      <c r="H41" s="44"/>
      <c r="I41" s="47">
        <f t="shared" si="12"/>
        <v>-1</v>
      </c>
      <c r="J41" s="61">
        <f t="shared" si="13"/>
        <v>0</v>
      </c>
      <c r="K41" s="1"/>
      <c r="L41" s="1"/>
    </row>
    <row r="42" spans="1:12" ht="12.75">
      <c r="A42" s="12" t="s">
        <v>34</v>
      </c>
      <c r="B42" s="7">
        <v>0</v>
      </c>
      <c r="C42" s="17">
        <v>2</v>
      </c>
      <c r="D42" s="15">
        <f>C42-B42</f>
        <v>2</v>
      </c>
      <c r="E42" s="23">
        <f>C42/C44</f>
        <v>0.001846551564952451</v>
      </c>
      <c r="F42" s="15"/>
      <c r="G42" s="26">
        <f>F42/C42</f>
        <v>0</v>
      </c>
      <c r="H42" s="44"/>
      <c r="I42" s="47">
        <f t="shared" si="12"/>
        <v>-2</v>
      </c>
      <c r="J42" s="61">
        <f t="shared" si="13"/>
        <v>0</v>
      </c>
      <c r="K42" s="1"/>
      <c r="L42" s="1"/>
    </row>
    <row r="43" spans="1:12" ht="13.5" thickBot="1">
      <c r="A43" s="12"/>
      <c r="B43" s="7"/>
      <c r="C43" s="17"/>
      <c r="D43" s="15"/>
      <c r="E43" s="23"/>
      <c r="F43" s="15"/>
      <c r="G43" s="26"/>
      <c r="H43" s="44"/>
      <c r="I43" s="47"/>
      <c r="J43" s="61"/>
      <c r="K43" s="1"/>
      <c r="L43" s="1"/>
    </row>
    <row r="44" spans="1:12" ht="13.5" thickBot="1">
      <c r="A44" s="13" t="s">
        <v>4</v>
      </c>
      <c r="B44" s="6">
        <f>B35+B24+B15+B10+B6</f>
        <v>923.7</v>
      </c>
      <c r="C44" s="18">
        <f>C35+C24+C15+C10+C6</f>
        <v>1083.1000000000001</v>
      </c>
      <c r="D44" s="21">
        <f>C44-B44</f>
        <v>159.4000000000001</v>
      </c>
      <c r="E44" s="25">
        <f>C44/C44</f>
        <v>1</v>
      </c>
      <c r="F44" s="18">
        <f>F35+F24+F15+F10+F6</f>
        <v>964.28</v>
      </c>
      <c r="G44" s="30">
        <f>F44/C44</f>
        <v>0.8902963715261747</v>
      </c>
      <c r="H44" s="45">
        <f>F44/B44</f>
        <v>1.04393201255819</v>
      </c>
      <c r="I44" s="50">
        <f>F44-C44</f>
        <v>-118.82000000000016</v>
      </c>
      <c r="J44" s="50">
        <f>F44-B44</f>
        <v>40.57999999999993</v>
      </c>
      <c r="K44" s="1"/>
      <c r="L44" s="1"/>
    </row>
    <row r="45" spans="1:12" ht="12.7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52" t="s">
        <v>52</v>
      </c>
      <c r="B46" s="53"/>
      <c r="C46" s="53"/>
      <c r="D46" s="53"/>
      <c r="E46" s="53"/>
      <c r="F46" s="53"/>
      <c r="G46" s="53"/>
      <c r="H46" s="1"/>
      <c r="I46" s="1"/>
      <c r="J46" s="1"/>
      <c r="K46" s="1"/>
      <c r="L46" s="1"/>
    </row>
    <row r="47" spans="1:12" ht="12.75">
      <c r="A47" s="53" t="s">
        <v>40</v>
      </c>
      <c r="B47" s="53"/>
      <c r="C47" s="53"/>
      <c r="D47" s="53"/>
      <c r="E47" s="53"/>
      <c r="F47" s="53"/>
      <c r="G47" s="53"/>
      <c r="H47" s="1"/>
      <c r="I47" s="1"/>
      <c r="J47" s="1"/>
      <c r="K47" s="1"/>
      <c r="L47" s="1"/>
    </row>
    <row r="48" spans="1:12" ht="12.75">
      <c r="A48" s="53" t="s">
        <v>47</v>
      </c>
      <c r="B48" s="54">
        <f>C14+C23+C34+C40</f>
        <v>532.5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</sheetData>
  <sheetProtection/>
  <mergeCells count="2">
    <mergeCell ref="D4:D5"/>
    <mergeCell ref="A4:A5"/>
  </mergeCells>
  <printOptions/>
  <pageMargins left="0" right="0" top="1" bottom="1" header="0.5" footer="0.5"/>
  <pageSetup horizontalDpi="600" verticalDpi="600" orientation="portrait" r:id="rId1"/>
  <headerFooter alignWithMargins="0">
    <oddFooter>&amp;RANNEXE 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18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2.57421875" style="0" customWidth="1"/>
    <col min="4" max="4" width="5.140625" style="0" customWidth="1"/>
    <col min="5" max="5" width="4.28125" style="0" customWidth="1"/>
    <col min="6" max="6" width="3.8515625" style="0" customWidth="1"/>
    <col min="7" max="7" width="3.140625" style="0" customWidth="1"/>
    <col min="8" max="8" width="5.140625" style="0" customWidth="1"/>
    <col min="9" max="9" width="5.57421875" style="0" customWidth="1"/>
    <col min="10" max="10" width="5.7109375" style="0" customWidth="1"/>
    <col min="11" max="11" width="5.140625" style="0" customWidth="1"/>
    <col min="12" max="12" width="4.57421875" style="0" customWidth="1"/>
    <col min="13" max="14" width="4.140625" style="0" customWidth="1"/>
    <col min="15" max="15" width="5.57421875" style="0" customWidth="1"/>
    <col min="16" max="16" width="5.00390625" style="0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CCI/MPCE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Fkeko</dc:creator>
  <cp:keywords/>
  <dc:description/>
  <cp:lastModifiedBy>anamaria.hermoso</cp:lastModifiedBy>
  <cp:lastPrinted>2006-05-12T19:55:33Z</cp:lastPrinted>
  <dcterms:created xsi:type="dcterms:W3CDTF">2006-03-15T19:39:52Z</dcterms:created>
  <dcterms:modified xsi:type="dcterms:W3CDTF">2008-07-08T19:17:55Z</dcterms:modified>
  <cp:category/>
  <cp:version/>
  <cp:contentType/>
  <cp:contentStatus/>
</cp:coreProperties>
</file>